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readinessStandards/attachments/"/>
    </mc:Choice>
  </mc:AlternateContent>
  <xr:revisionPtr revIDLastSave="0" documentId="8_{7A0DC204-6B37-490F-8D51-16944D65E30A}" xr6:coauthVersionLast="47" xr6:coauthVersionMax="47" xr10:uidLastSave="{00000000-0000-0000-0000-000000000000}"/>
  <bookViews>
    <workbookView xWindow="-120" yWindow="-120" windowWidth="29040" windowHeight="15840" firstSheet="2" activeTab="2" xr2:uid="{00000000-000D-0000-FFFF-FFFF00000000}"/>
  </bookViews>
  <sheets>
    <sheet name="Inventory" sheetId="3" r:id="rId1"/>
    <sheet name="Log" sheetId="4" r:id="rId2"/>
    <sheet name="VPU (U)" sheetId="1" r:id="rId3"/>
    <sheet name="VPU P-8A Reduce NTA Matrix" sheetId="5" r:id="rId4"/>
    <sheet name="VPU P-8A Mission System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PAA6">'[1]VS32 Jun05 NAVRIIP'!$A$13:$AB$42</definedName>
    <definedName name="___PAA8">'[2]VS22 OCT04 NAVRIIP Worksheet'!$B$13:$AB$42</definedName>
    <definedName name="__PAA6" localSheetId="3">'[3]VS32 Jun05 NAVRIIP'!$A$13:$AB$42</definedName>
    <definedName name="__PAA6">'[4]VS32 Jun05 NAVRIIP'!$A$13:$AB$42</definedName>
    <definedName name="__PAA8" localSheetId="3">'[5]VS22 OCT04 NAVRIIP Worksheet'!$B$13:$AB$42</definedName>
    <definedName name="__PAA8">'[6]VS22 OCT04 NAVRIIP Worksheet'!$B$13:$AB$42</definedName>
    <definedName name="_PAA6">'[7]VS32 Jun05 NAVRIIP'!$A$13:$AB$42</definedName>
    <definedName name="_PAA8">'[8]VS22 OCT04 NAVRIIP Worksheet'!$B$13:$AB$42</definedName>
    <definedName name="NDEPUTIL" localSheetId="3">'[9]HSC EXP 2 AC CSG ESG W FRS STND'!#REF!</definedName>
    <definedName name="NDEPUTIL">'[9]HSC EXP 2 AC CSG ESG W FRS STND'!#REF!</definedName>
    <definedName name="NewRange" localSheetId="3">#REF!</definedName>
    <definedName name="NewRange">#REF!</definedName>
    <definedName name="_xlnm.Print_Area" localSheetId="2">'VPU (U)'!$A$1:$I$106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B81" i="1" l="1"/>
  <c r="B80" i="1"/>
  <c r="D36" i="1"/>
  <c r="C36" i="1"/>
  <c r="B36" i="1"/>
  <c r="D35" i="1"/>
  <c r="C35" i="1"/>
  <c r="B35" i="1"/>
  <c r="D30" i="1"/>
  <c r="B10" i="1"/>
  <c r="D24" i="1" s="1"/>
  <c r="D26" i="1"/>
  <c r="C24" i="1" l="1"/>
  <c r="D3" i="3" l="1"/>
  <c r="A3" i="3"/>
  <c r="B78" i="1" l="1"/>
  <c r="B77" i="1"/>
  <c r="B11" i="1" l="1"/>
  <c r="A2" i="3"/>
  <c r="D2" i="3"/>
  <c r="E2" i="3" s="1"/>
  <c r="E14" i="3"/>
  <c r="E13" i="3"/>
  <c r="E12" i="3"/>
  <c r="E11" i="3"/>
  <c r="E10" i="3"/>
  <c r="E9" i="3"/>
  <c r="E8" i="3"/>
  <c r="E7" i="3"/>
  <c r="E6" i="3"/>
  <c r="E5" i="3"/>
  <c r="E4" i="3"/>
  <c r="E3" i="3"/>
  <c r="B3" i="1"/>
  <c r="B30" i="1" l="1"/>
  <c r="C30" i="1"/>
  <c r="B9" i="1"/>
  <c r="D23" i="1" l="1"/>
  <c r="C23" i="1"/>
  <c r="B24" i="1"/>
  <c r="B23" i="1"/>
  <c r="B7" i="1" l="1"/>
  <c r="B8" i="1" l="1"/>
  <c r="C21" i="1" l="1"/>
  <c r="D21" i="1"/>
  <c r="B21" i="1"/>
  <c r="D22" i="1" l="1"/>
  <c r="D25" i="1"/>
  <c r="C22" i="1"/>
  <c r="C25" i="1"/>
  <c r="B22" i="1"/>
  <c r="B25" i="1"/>
  <c r="D27" i="1" l="1"/>
  <c r="C26" i="1"/>
  <c r="B26" i="1"/>
  <c r="C27" i="1" l="1"/>
  <c r="D28" i="1"/>
  <c r="B27" i="1"/>
  <c r="C28" i="1" l="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michael.fleetwood</author>
    <author>Fleetwood, Michael T CTR  COMNAVAIRLANT, NC007</author>
    <author>Home</author>
  </authors>
  <commentList>
    <comment ref="A30" authorId="0" shapeId="0" xr:uid="{00000000-0006-0000-0200-000001000000}">
      <text>
        <r>
          <rPr>
            <b/>
            <sz val="8"/>
            <color indexed="81"/>
            <rFont val="Tahoma"/>
            <family val="2"/>
          </rPr>
          <t>michael.fleetwood:</t>
        </r>
        <r>
          <rPr>
            <sz val="8"/>
            <color indexed="81"/>
            <rFont val="Tahoma"/>
            <family val="2"/>
          </rPr>
          <t xml:space="preserve">
Simulator Support Hours.  Simulator Support Hours are those hours executed in a simulator in addition to the Total Hours Standard T&amp;R baseline in order to support unit training requirements.  Simulator Contribution should not be confused with Simulator Support Hours.  They are separate entities.  Simulator Contribution represents those Flying Hours that can be accomplished in a simulator, while Simulator Support Hours are in addition to Total Flying Hours or Total Flying Hours accomplished in the simulator.  Examples of Simulator Support Hours are: red air, ACTC syllabus events, SFARP/EWARP/HARP/ARP events, PMCF/FCF qualification, extra practice, etc.</t>
        </r>
      </text>
    </comment>
    <comment ref="A48" authorId="1" shapeId="0" xr:uid="{00000000-0006-0000-0200-000002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 ref="A77" authorId="2" shapeId="0" xr:uid="{00000000-0006-0000-0200-000003000000}">
      <text>
        <r>
          <rPr>
            <sz val="8"/>
            <color indexed="81"/>
            <rFont val="Tahoma"/>
            <family val="2"/>
          </rPr>
          <t>2 Standard Deviation based on performance Standard</t>
        </r>
      </text>
    </comment>
    <comment ref="A78" authorId="2" shapeId="0" xr:uid="{00000000-0006-0000-0200-000004000000}">
      <text>
        <r>
          <rPr>
            <sz val="8"/>
            <color indexed="81"/>
            <rFont val="Tahoma"/>
            <family val="2"/>
          </rPr>
          <t>1 Standard Deviation based on performance Standard</t>
        </r>
      </text>
    </comment>
    <comment ref="A106" authorId="1" shapeId="0" xr:uid="{00000000-0006-0000-0200-000005000000}">
      <text>
        <r>
          <rPr>
            <b/>
            <sz val="9"/>
            <color indexed="81"/>
            <rFont val="Tahoma"/>
            <family val="2"/>
          </rPr>
          <t>Fleetwood, Michael T CTR  COMNAVAIRLANT, NC007:</t>
        </r>
        <r>
          <rPr>
            <sz val="9"/>
            <color indexed="81"/>
            <rFont val="Tahoma"/>
            <family val="2"/>
          </rPr>
          <t xml:space="preserve">
System which was embeded into RBA.  Needs to be broken 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michael.fleetwood</author>
  </authors>
  <commentList>
    <comment ref="C5" authorId="0" shapeId="0" xr:uid="{00000000-0006-0000-0400-000001000000}">
      <text>
        <r>
          <rPr>
            <b/>
            <sz val="8"/>
            <color indexed="81"/>
            <rFont val="Tahoma"/>
            <family val="2"/>
          </rPr>
          <t>michael.fleetwood:</t>
        </r>
        <r>
          <rPr>
            <sz val="8"/>
            <color indexed="81"/>
            <rFont val="Tahoma"/>
            <family val="2"/>
          </rPr>
          <t xml:space="preserve">
These are the Mission System Groupings taken from the MESM.  Each item corresponds to an EOC Code.</t>
        </r>
      </text>
    </comment>
    <comment ref="D5" authorId="0" shapeId="0" xr:uid="{00000000-0006-0000-0400-000002000000}">
      <text>
        <r>
          <rPr>
            <b/>
            <sz val="8"/>
            <color indexed="81"/>
            <rFont val="Tahoma"/>
            <family val="2"/>
          </rPr>
          <t>michael.fleetwood:</t>
        </r>
        <r>
          <rPr>
            <sz val="8"/>
            <color indexed="81"/>
            <rFont val="Tahoma"/>
            <family val="2"/>
          </rPr>
          <t xml:space="preserve">
These items are integrated to the aircraft and describe the individual components in the Mission System Group</t>
        </r>
      </text>
    </comment>
    <comment ref="C115" authorId="0" shapeId="0" xr:uid="{00000000-0006-0000-0400-000003000000}">
      <text>
        <r>
          <rPr>
            <b/>
            <sz val="8"/>
            <color indexed="81"/>
            <rFont val="Tahoma"/>
            <family val="2"/>
          </rPr>
          <t>michael.fleetwood:</t>
        </r>
        <r>
          <rPr>
            <sz val="8"/>
            <color indexed="81"/>
            <rFont val="Tahoma"/>
            <family val="2"/>
          </rPr>
          <t xml:space="preserve">
Non-Integrated Systems are those items that attatch to the aircraft and do not necessarily affect the Material Condition of the aircraft when removed.  i.e. TFLIR, LDT, CATM</t>
        </r>
      </text>
    </comment>
  </commentList>
</comments>
</file>

<file path=xl/sharedStrings.xml><?xml version="1.0" encoding="utf-8"?>
<sst xmlns="http://schemas.openxmlformats.org/spreadsheetml/2006/main" count="390" uniqueCount="273">
  <si>
    <t>Standard Name</t>
  </si>
  <si>
    <t>ID</t>
  </si>
  <si>
    <t>Rev</t>
  </si>
  <si>
    <t>AMFOM</t>
  </si>
  <si>
    <t>Note:  'NEW' Standards are less than 90 Days old</t>
  </si>
  <si>
    <t>Date</t>
  </si>
  <si>
    <t>Standard</t>
  </si>
  <si>
    <t>Change Summary</t>
  </si>
  <si>
    <t>VPU</t>
  </si>
  <si>
    <t>DRRS-N compatible standard with new T&amp;R alignment</t>
  </si>
  <si>
    <t>All</t>
  </si>
  <si>
    <t>Added Simulator Support Hours</t>
  </si>
  <si>
    <t>GFM adjustment</t>
  </si>
  <si>
    <t>Updated Standards</t>
  </si>
  <si>
    <t>Added Reduced VPU NTA Matrix</t>
  </si>
  <si>
    <t>Removed RBA/RFT and associated logic - Percentages unchanged from RFT Standard version</t>
  </si>
  <si>
    <t>Added Squadron Manning standards: Rating Fit/Fill, NEC Fit, and MPR</t>
  </si>
  <si>
    <t>Removed VPU P-3C Reduced NTA Matrix and replaced with P-8A VPU Reduced NTA Matrix</t>
  </si>
  <si>
    <t>Added VPU P-8A Mission Systems</t>
  </si>
  <si>
    <t>Revised VPU Standard for transition from P-3C to P-8A and updated employment model</t>
  </si>
  <si>
    <t xml:space="preserve">Readiness Standards VPU P-8A </t>
  </si>
  <si>
    <t>Rev:</t>
  </si>
  <si>
    <t>ID:</t>
  </si>
  <si>
    <t>PAA =</t>
  </si>
  <si>
    <t>Inventory</t>
  </si>
  <si>
    <t>Crew/Seat Ratio=</t>
  </si>
  <si>
    <t>Crews=</t>
  </si>
  <si>
    <t>ESL=</t>
  </si>
  <si>
    <t>100% T&amp;R Matrix=</t>
  </si>
  <si>
    <t>100% Training Hours=</t>
  </si>
  <si>
    <t>100% Training Sorties=</t>
  </si>
  <si>
    <t>Support Hours=</t>
  </si>
  <si>
    <t>Per Crew</t>
  </si>
  <si>
    <t>Tactical Hard Deck =</t>
  </si>
  <si>
    <t>Support Hours Deployed=</t>
  </si>
  <si>
    <t>Sim Fidelity %=</t>
  </si>
  <si>
    <t>Simulator Support Hours=</t>
  </si>
  <si>
    <t>FRTP Mode</t>
  </si>
  <si>
    <t>PTDO</t>
  </si>
  <si>
    <t>Det 1</t>
  </si>
  <si>
    <t>Det 2</t>
  </si>
  <si>
    <t>R+Month</t>
  </si>
  <si>
    <t>R+1</t>
  </si>
  <si>
    <t>D+1</t>
  </si>
  <si>
    <t>D+2</t>
  </si>
  <si>
    <t>FRTP</t>
  </si>
  <si>
    <t>Mission</t>
  </si>
  <si>
    <t>Detach</t>
  </si>
  <si>
    <t>Deploy</t>
  </si>
  <si>
    <t>Training Resource Elements</t>
  </si>
  <si>
    <t>Average Training Readiness (ATR) Standard</t>
  </si>
  <si>
    <t>% of T&amp;R Matrix</t>
  </si>
  <si>
    <t>Flying Hours</t>
  </si>
  <si>
    <t>Training Sortie Standard</t>
  </si>
  <si>
    <t>Training Hours Standard</t>
  </si>
  <si>
    <t>Ashore Support Hours Total</t>
  </si>
  <si>
    <t>Afloat Support Hours Total</t>
  </si>
  <si>
    <t>Total Hours Standard</t>
  </si>
  <si>
    <t>Simulator Contribution</t>
  </si>
  <si>
    <t>Allocated Flight Hours</t>
  </si>
  <si>
    <t>Flight Hour Execution Standard (90 Day Avg)</t>
  </si>
  <si>
    <t>Simulator Hours</t>
  </si>
  <si>
    <t>Simulator Support Hours</t>
  </si>
  <si>
    <t>Aircraft Standards</t>
  </si>
  <si>
    <t>Flightline %</t>
  </si>
  <si>
    <t>MC %</t>
  </si>
  <si>
    <t>FMC %</t>
  </si>
  <si>
    <t>NA</t>
  </si>
  <si>
    <t>Flightline Standard</t>
  </si>
  <si>
    <t>MC Standard</t>
  </si>
  <si>
    <t>FMC Standard</t>
  </si>
  <si>
    <t>Integrated Mission Systems</t>
  </si>
  <si>
    <t>Ready P-8A Tactical Support Mission Systems (EOC C)</t>
  </si>
  <si>
    <t>Ready P-8A Weapon Mission Systems (EOC D)</t>
  </si>
  <si>
    <t>Ready P-8A Countermeasures Mission Systems (EOC E)</t>
  </si>
  <si>
    <t>Ready P-8A Surveillance Mission Systems (EOC F)</t>
  </si>
  <si>
    <t>Ready P-8A ASUW Mission Systems (EOC G)</t>
  </si>
  <si>
    <t>Ready P-8A ASW Mission Systems (EOC H)</t>
  </si>
  <si>
    <t>Ready P-8A C4I Mission Systems (EOC I)</t>
  </si>
  <si>
    <t>Ready P-8A Basic Tactical Mission Systems (EOC J)</t>
  </si>
  <si>
    <t>Ready P-8A Mobility Mission Systems (EOC K)</t>
  </si>
  <si>
    <t>Ready P-8A IMC Flight Mission Systems (L)</t>
  </si>
  <si>
    <t>Aircrew Manning and Crews</t>
  </si>
  <si>
    <t>Pilot Upper Limit</t>
  </si>
  <si>
    <t>Pilot Lower Limit</t>
  </si>
  <si>
    <t>&gt; ACTC L4 Pilots</t>
  </si>
  <si>
    <t>&gt; ACTC L3 Pilots</t>
  </si>
  <si>
    <t>&gt; ACTC L2 Pilots</t>
  </si>
  <si>
    <t>NFO Upper Limit</t>
  </si>
  <si>
    <t>NFO Lower Limit</t>
  </si>
  <si>
    <t>&gt; ACTC L4 NFO</t>
  </si>
  <si>
    <t>&gt; ACTC L3 NFO</t>
  </si>
  <si>
    <t>&gt; ACTC L1 NFO</t>
  </si>
  <si>
    <t>POSOPS Upper Limit</t>
  </si>
  <si>
    <t>POSOPS Lower Limit</t>
  </si>
  <si>
    <t>&gt; ACTC L4 POSOPS</t>
  </si>
  <si>
    <t>&gt; ACTC L3 POSOPS</t>
  </si>
  <si>
    <t>&gt; ACTC L2 POSOPS</t>
  </si>
  <si>
    <t>Minimum Fully Formable (ACTC)</t>
  </si>
  <si>
    <t>Minimum Fully Formable (COB)</t>
  </si>
  <si>
    <t>Combat Ready Crew Schedule</t>
  </si>
  <si>
    <t># Skilled Crews</t>
  </si>
  <si>
    <t>Squadron Manning</t>
  </si>
  <si>
    <t>Overall Rating Fill</t>
  </si>
  <si>
    <t>Overall Rating Fit</t>
  </si>
  <si>
    <t>Overall NEC Fit</t>
  </si>
  <si>
    <t>MPR</t>
  </si>
  <si>
    <t>Range of Performance Values - Do Not Modify - 
(Use these values to establish performance cutoffs)</t>
  </si>
  <si>
    <t>UCL (Red Above)</t>
  </si>
  <si>
    <t>UCL (Yellow Above)</t>
  </si>
  <si>
    <t>Training Readiness Standard</t>
  </si>
  <si>
    <t>LCL (Yellow Below)</t>
  </si>
  <si>
    <t>LCL (Red Below)</t>
  </si>
  <si>
    <t>Ef Crew Expectation Profile</t>
  </si>
  <si>
    <t>U/L CL Max:</t>
  </si>
  <si>
    <t>U/L CL Min:</t>
  </si>
  <si>
    <t>Monthly Variable Hours Assignments</t>
  </si>
  <si>
    <t>Top</t>
  </si>
  <si>
    <t>Simulator Replacement Month</t>
  </si>
  <si>
    <t>X</t>
  </si>
  <si>
    <t>Afloat Support Hours Assignment</t>
  </si>
  <si>
    <t>DRRS-N E-Pillar Break Points</t>
  </si>
  <si>
    <t>Green</t>
  </si>
  <si>
    <t>Yellow</t>
  </si>
  <si>
    <t>Red</t>
  </si>
  <si>
    <t>Aircraft</t>
  </si>
  <si>
    <t>In Reporting</t>
  </si>
  <si>
    <t>Mission Capable (MC)</t>
  </si>
  <si>
    <t>FMC and Mission System Utilization Rates</t>
  </si>
  <si>
    <t>P-8 7PAA v220921</t>
  </si>
  <si>
    <t>FMC % of MC</t>
  </si>
  <si>
    <t>Deployed Mission System Availability Percentage</t>
  </si>
  <si>
    <t>Mission Systems</t>
  </si>
  <si>
    <t>Navy P-8A VPU TMS Reduced NTA to Mission System Map</t>
  </si>
  <si>
    <t>MISSION ESSENTIAL TASKS</t>
  </si>
  <si>
    <t>NTA 1.1.2.3.3</t>
  </si>
  <si>
    <t>Conduct Flight Operations</t>
  </si>
  <si>
    <t>NTA 1.2.8.3</t>
  </si>
  <si>
    <t>Conduct Airborne Reconnaissance and Surveillance</t>
  </si>
  <si>
    <t>NTA 2.2</t>
  </si>
  <si>
    <t>Collect Data and Intelligence</t>
  </si>
  <si>
    <t>NTA 2.3.1</t>
  </si>
  <si>
    <t>Conduct Technical Processing and Exploitation</t>
  </si>
  <si>
    <t>NTA 4.2.1.2</t>
  </si>
  <si>
    <t>Conduct Aerial Refueling</t>
  </si>
  <si>
    <t>NTA 5.5</t>
  </si>
  <si>
    <t>Conduct Information Operations (IO)</t>
  </si>
  <si>
    <t>OP 2.3.8x</t>
  </si>
  <si>
    <t>Collect Information on Operational Situation</t>
  </si>
  <si>
    <t>OP 2.4.2.1x</t>
  </si>
  <si>
    <t>Provide Indications and Warning for the Joint Operations Area (JOA)</t>
  </si>
  <si>
    <t>OP 4.7.3</t>
  </si>
  <si>
    <t>Provide Support to DOD and US Government Departments and Agencies</t>
  </si>
  <si>
    <t>Mission System Groups VPU P-8A</t>
  </si>
  <si>
    <t>** MESM:</t>
  </si>
  <si>
    <t>Integrated Aircraft Mission Systems Configuration</t>
  </si>
  <si>
    <t>COMMUNITY</t>
  </si>
  <si>
    <t>TMS AFFECTED</t>
  </si>
  <si>
    <t>Mission System Group</t>
  </si>
  <si>
    <t xml:space="preserve">COMPONENTS/SYSTEMS/ MESM CODES </t>
  </si>
  <si>
    <t>VP</t>
  </si>
  <si>
    <t>P-8A</t>
  </si>
  <si>
    <t>CLOCK (COPILOT)</t>
  </si>
  <si>
    <t>COCKPIT VOICE FLIGHT DATA RECORDER (CVFDR)</t>
  </si>
  <si>
    <t>CREW INTERPHONE</t>
  </si>
  <si>
    <t>DIGITAL FLIGHT CONTROL SYSTEM (DFCS)/AUTOFLIGHT/AUTOPILOT (1 INOP)</t>
  </si>
  <si>
    <t>DME #1</t>
  </si>
  <si>
    <t>EMBEDDED GPS/INS (EGI), 1 INOP</t>
  </si>
  <si>
    <t>EQUIPMENT COOLING SYSTEM (ECS), 1 FAN INOP</t>
  </si>
  <si>
    <t>FREQUENCY CONVERTERS (60HZ)</t>
  </si>
  <si>
    <t>HEADS UP DISPLAY SYSTEM (HUD)</t>
  </si>
  <si>
    <t>IFF TRANSPONDER, 1 INOP</t>
  </si>
  <si>
    <t>LAVATORY SYSTEM</t>
  </si>
  <si>
    <t>MEDIA SET, 1 OR 2 INOP</t>
  </si>
  <si>
    <t>MISSION CREW WORKSTATION (MCW) 1 INOP</t>
  </si>
  <si>
    <t xml:space="preserve">NAVIGATIONAL DATA BASE </t>
  </si>
  <si>
    <t>RADIO TUNIG PANEL #2 (COPILOT)</t>
  </si>
  <si>
    <t>RECORDER INDEPENDENT POWER SUPPLY (RIPS)</t>
  </si>
  <si>
    <t>SELECTIVE CALL SYSTEM (SELCAL)</t>
  </si>
  <si>
    <t>SINGLE SONOBUOY LAUNCHER (SSL), 1 INOP</t>
  </si>
  <si>
    <t>TACAN OR VOR2, 1 INOP</t>
  </si>
  <si>
    <t>TAXI LIGHT</t>
  </si>
  <si>
    <t>TRAFFIC ALERT AND COLLISION AVOIDANCE SYSTEM (TCAS)</t>
  </si>
  <si>
    <t>V/UHF #2 AND /OR V/UHF #3</t>
  </si>
  <si>
    <t>VHF#2</t>
  </si>
  <si>
    <t xml:space="preserve">AFT PNEUMATIC SOURCE (APS), &lt;4000 PSI  </t>
  </si>
  <si>
    <t>JETTISON SYSTEM</t>
  </si>
  <si>
    <t>STATION CONTROL UNITS</t>
  </si>
  <si>
    <t>STORES MANAGEMENT WEAPON CONTROL PANEL (FLIGHT DECK)</t>
  </si>
  <si>
    <t>WEAPONS BAY DOORS</t>
  </si>
  <si>
    <t>WEAPONS BAY HEAT (MK54 &amp; HAAWC ONLY)</t>
  </si>
  <si>
    <t>WEAPONS BAY STATIONS</t>
  </si>
  <si>
    <t>WEAPONS BAY/SLS PNEUMATIC SYSTEM</t>
  </si>
  <si>
    <t>WING PYLON HIGH PRESSURE AIR COMPRESSOR SYSTEMS (HPACS)</t>
  </si>
  <si>
    <t>AIR CONDITIONING SYSTEM</t>
  </si>
  <si>
    <t>AN/ALE-47 COUNTER MEASURES DISPENSING SYSTEM (CMDS)</t>
  </si>
  <si>
    <t>DIRECTIONAL INFRARED COUNTER MEASURES (DIRCM)</t>
  </si>
  <si>
    <t>DRY BAY FIRE DETECTION/SUPPRESSION SYSTEM</t>
  </si>
  <si>
    <t>ELECTRONIC WARFARE MANAGEMENT UNIT (EWMU)</t>
  </si>
  <si>
    <t>FORWARD ARRAY COOLING SYSTEM (FACS)</t>
  </si>
  <si>
    <t>GUARDIAN POINTER TRACKER ASSEMBLY (GPTA)</t>
  </si>
  <si>
    <t>ONBOARD INERT GAS GENERATING SYSTEM (OBIGGS)</t>
  </si>
  <si>
    <t>RADAR WARNING RECEIVER (RWR)</t>
  </si>
  <si>
    <t>RADIO FREQUENCY COUNTER MEASURES</t>
  </si>
  <si>
    <t>TACTICAL THREAT DISPLAY (TDS)/EARLY WARNING SELF-PROTECTION SYSTEM (EWSP)</t>
  </si>
  <si>
    <t>VAPOR PURGE</t>
  </si>
  <si>
    <t>AN/APY-10 RADAR (SAR MODE INOP)</t>
  </si>
  <si>
    <t>ELECTRO-OPTICAL/INFRARED SYSTEMS</t>
  </si>
  <si>
    <t>ELECTRONIC SUPPORT MEASURES (ESM), INCLUDING CHILLER</t>
  </si>
  <si>
    <t>REMOTE INTERFACE UNIT (RIU) #1</t>
  </si>
  <si>
    <t>Ready P-8A ASUW Mission Systems  (EOC G)</t>
  </si>
  <si>
    <t>HARPOON</t>
  </si>
  <si>
    <t xml:space="preserve">AFT PNEUMATIC SOURCE (APS), &lt;3000 PSI  </t>
  </si>
  <si>
    <t>AUTOMATIC DIRECTION FINDER/ON TOP POSTION INDICATOR (ADF/OTPI)</t>
  </si>
  <si>
    <t>AN/AAQ2 MMA ACOUSTIC SUBSYSTEM (MAS)</t>
  </si>
  <si>
    <t>AN/APY-10 RADAR (ISAR, PERISCOPE OR SEARCH MODE)</t>
  </si>
  <si>
    <t>ORDNANCE MISSION AUDIO CONTROL PANEL (ORD MAP)</t>
  </si>
  <si>
    <t>ORDNANCE PANEL</t>
  </si>
  <si>
    <t>SINGLE SONOBUOY LAUNCHER (SSL), 2 INOP</t>
  </si>
  <si>
    <t>SONOBUOY ROTARY LAUNCHER (SRL), 1 INOP</t>
  </si>
  <si>
    <t>STORES MANAGEMENT SYSTEM</t>
  </si>
  <si>
    <t>COMMON DATA LINK (CDL)</t>
  </si>
  <si>
    <t>HAVEQUICK</t>
  </si>
  <si>
    <t>HF SECURE</t>
  </si>
  <si>
    <t>INMARSAT</t>
  </si>
  <si>
    <t>LINK 11</t>
  </si>
  <si>
    <t>LINK 16/MULTI FUNCTION INFORMATION DISPLAY SYSTEM (MIDS)</t>
  </si>
  <si>
    <t>SATCOM (5K, 25K, DAMA, DEDICATED)</t>
  </si>
  <si>
    <t>SINCGARS</t>
  </si>
  <si>
    <t>UHF SECURE</t>
  </si>
  <si>
    <t>AUTOSLAT SYSTEM, 1 INOP</t>
  </si>
  <si>
    <t>DIGITAL DATA RECORDER</t>
  </si>
  <si>
    <t>EMBEDDED GPS/INS (EGI), BOTH INOP</t>
  </si>
  <si>
    <t>FLIGHT DECK MISSION CONTROL PANEL, PILOT OR COPILOT INOP</t>
  </si>
  <si>
    <t>FLIGHT DIRECTOR</t>
  </si>
  <si>
    <t>IFF INTERROGATION SYSTEM (AN/UPX-43)</t>
  </si>
  <si>
    <t>IFF TRANSPONDER (MODE 2, 4, OR 5), 2 OF ANY MODE INOP</t>
  </si>
  <si>
    <t>INTERFACE BLANKING UNIT (IBU)</t>
  </si>
  <si>
    <t>MISSION COMPUTER DISPLAY SYSTEMS (MCDS)</t>
  </si>
  <si>
    <t>MISSION CREW WORKSTATION</t>
  </si>
  <si>
    <t>TACTICAL CONTROL PANEL MULTI-FUNCTION CONTROL DISPLAY UNIT (TCP-MCDU)</t>
  </si>
  <si>
    <t>TIME DISTRIBUTION SYSTEM (TDS)</t>
  </si>
  <si>
    <t>V/UHF RATIO, 2 INOP</t>
  </si>
  <si>
    <t>VIDEO INTERFACE UNIT (VIU)</t>
  </si>
  <si>
    <t>YAW DAMPER SYSTEM</t>
  </si>
  <si>
    <t>AERIAL REFUELING</t>
  </si>
  <si>
    <t>AIR CONDITIONING SYSTEM, 1 INOP</t>
  </si>
  <si>
    <t>ALTITUDE ALERTING SYSTEM</t>
  </si>
  <si>
    <t>AUXILIARY POWER UNIT</t>
  </si>
  <si>
    <t>AXILIARY POWER UNIT FIRE PROTECTION SYSTEM</t>
  </si>
  <si>
    <t>DIGITAL FLIGHT CONTROL SYSTEM (DFCS)/AUTOFLIGHT/AUTOPILOT, A AND B INOP</t>
  </si>
  <si>
    <t>EMERGENCY LOCATOR TRANSMITTER (ELT)</t>
  </si>
  <si>
    <t>HF RDIO OR INMARSAT, 1 INOP</t>
  </si>
  <si>
    <t>ICS/COM SWITCHING UNIT, 1 INOP</t>
  </si>
  <si>
    <t>MULTI-FUNCTION CONTROL DISPLAY UNIT (MCDU), 1 INOP</t>
  </si>
  <si>
    <t>PROBE HEAT SYSTEMS</t>
  </si>
  <si>
    <t>IFF TRANSPONDER (MODE 3A/C AND S)</t>
  </si>
  <si>
    <t>INTEGRATED STANDBY FLIGHT DISPLAY SYSTEM</t>
  </si>
  <si>
    <t>LIGHTING DIVERTER STRIPS AND PROTECTION BARS</t>
  </si>
  <si>
    <t>NAVIGATION SYSTEM (TACAN, VOR2), BOTH INOP</t>
  </si>
  <si>
    <t>NOSE RADOME DE0ICING</t>
  </si>
  <si>
    <t>PACK RAM AIR SYSTEM</t>
  </si>
  <si>
    <t>PYLON DE-ICING</t>
  </si>
  <si>
    <t>STATIC DISCHARGERS</t>
  </si>
  <si>
    <t>WINDSHIELD HEAT</t>
  </si>
  <si>
    <t>WINDSHIELD WIPERS</t>
  </si>
  <si>
    <t>WING-BODY OVERHEAT DETECTION SYSTEM</t>
  </si>
  <si>
    <t>WING ILLUMINATION LIGHT</t>
  </si>
  <si>
    <t>See Definitions</t>
  </si>
  <si>
    <t>Non-Integrated Mission Systems (INVENTORY ITEMS)</t>
  </si>
  <si>
    <t>Mission Systems TOOLS TITLES</t>
  </si>
  <si>
    <t>CONFIGURATIONS THAT APPLY</t>
  </si>
  <si>
    <t>** See the MESM for full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</si>
</sst>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R\+0"/>
    <numFmt numFmtId="166" formatCode="0.0%"/>
    <numFmt numFmtId="167" formatCode="_(* #,##0.0_);_(* \(#,##0.0\);_(* &quot;-&quot;??_);_(@_)"/>
    <numFmt numFmtId="168" formatCode="[$-409]d\-mmm\-yy;@"/>
  </numFmts>
  <fonts count="46" x14ac:knownFonts="1">
    <font>
      <sz val="10"/>
      <name val="Arial"/>
    </font>
    <font>
      <sz val="10"/>
      <name val="Arial"/>
      <family val="2"/>
    </font>
    <font>
      <sz val="8"/>
      <name val="Arial"/>
      <family val="2"/>
    </font>
    <font>
      <b/>
      <sz val="8"/>
      <color indexed="81"/>
      <name val="Tahoma"/>
      <family val="2"/>
    </font>
    <font>
      <sz val="8"/>
      <color indexed="81"/>
      <name val="Tahoma"/>
      <family val="2"/>
    </font>
    <font>
      <sz val="10"/>
      <name val="Arial"/>
      <family val="2"/>
    </font>
    <font>
      <sz val="11"/>
      <color theme="1"/>
      <name val="Calibri"/>
      <family val="2"/>
      <scheme val="minor"/>
    </font>
    <font>
      <b/>
      <i/>
      <sz val="9"/>
      <name val="Calibri"/>
      <family val="2"/>
      <scheme val="minor"/>
    </font>
    <font>
      <sz val="9"/>
      <name val="Calibri"/>
      <family val="2"/>
      <scheme val="minor"/>
    </font>
    <font>
      <sz val="8"/>
      <name val="Calibri"/>
      <family val="2"/>
      <scheme val="minor"/>
    </font>
    <font>
      <sz val="10"/>
      <name val="Arial"/>
      <family val="2"/>
    </font>
    <font>
      <b/>
      <sz val="9"/>
      <name val="Calibri"/>
      <family val="2"/>
      <scheme val="minor"/>
    </font>
    <font>
      <b/>
      <sz val="14"/>
      <name val="Calibri"/>
      <family val="2"/>
      <scheme val="minor"/>
    </font>
    <font>
      <sz val="14"/>
      <name val="Calibri"/>
      <family val="2"/>
      <scheme val="minor"/>
    </font>
    <font>
      <sz val="14"/>
      <name val="Arial"/>
      <family val="2"/>
    </font>
    <font>
      <b/>
      <i/>
      <sz val="11"/>
      <name val="Calibri"/>
      <family val="2"/>
      <scheme val="minor"/>
    </font>
    <font>
      <sz val="11"/>
      <name val="Calibri"/>
      <family val="2"/>
      <scheme val="minor"/>
    </font>
    <font>
      <b/>
      <i/>
      <sz val="11"/>
      <color rgb="FF00CC00"/>
      <name val="Calibri"/>
      <family val="2"/>
      <scheme val="minor"/>
    </font>
    <font>
      <b/>
      <i/>
      <sz val="11"/>
      <color theme="1"/>
      <name val="Calibri"/>
      <family val="2"/>
      <scheme val="minor"/>
    </font>
    <font>
      <b/>
      <sz val="11"/>
      <name val="Calibri"/>
      <family val="2"/>
      <scheme val="minor"/>
    </font>
    <font>
      <b/>
      <i/>
      <sz val="10"/>
      <name val="Calibri"/>
      <family val="2"/>
      <scheme val="minor"/>
    </font>
    <font>
      <b/>
      <sz val="9"/>
      <color indexed="12"/>
      <name val="Calibri"/>
      <family val="2"/>
      <scheme val="minor"/>
    </font>
    <font>
      <sz val="9"/>
      <color indexed="81"/>
      <name val="Tahoma"/>
      <family val="2"/>
    </font>
    <font>
      <b/>
      <sz val="9"/>
      <color indexed="81"/>
      <name val="Tahoma"/>
      <family val="2"/>
    </font>
    <font>
      <u/>
      <sz val="10"/>
      <color theme="10"/>
      <name val="Calibri"/>
      <family val="2"/>
      <scheme val="minor"/>
    </font>
    <font>
      <u/>
      <sz val="9"/>
      <color theme="10"/>
      <name val="Calibri"/>
      <family val="2"/>
      <scheme val="minor"/>
    </font>
    <font>
      <b/>
      <sz val="8"/>
      <name val="Calibri"/>
      <family val="2"/>
      <scheme val="minor"/>
    </font>
    <font>
      <sz val="10"/>
      <name val="Calibri"/>
      <family val="2"/>
      <scheme val="minor"/>
    </font>
    <font>
      <u/>
      <sz val="11"/>
      <color theme="10"/>
      <name val="Calibri"/>
      <family val="2"/>
    </font>
    <font>
      <sz val="8"/>
      <color indexed="8"/>
      <name val="Calibri"/>
      <family val="2"/>
      <scheme val="minor"/>
    </font>
    <font>
      <u/>
      <sz val="11"/>
      <color theme="10"/>
      <name val="Calibri"/>
      <family val="2"/>
      <scheme val="minor"/>
    </font>
    <font>
      <sz val="14"/>
      <color theme="10"/>
      <name val="Calibri"/>
      <family val="2"/>
      <scheme val="minor"/>
    </font>
    <font>
      <b/>
      <sz val="10"/>
      <name val="Calibri"/>
      <family val="2"/>
      <scheme val="minor"/>
    </font>
    <font>
      <b/>
      <sz val="16"/>
      <name val="Calibri"/>
      <family val="2"/>
      <scheme val="minor"/>
    </font>
    <font>
      <b/>
      <sz val="12"/>
      <name val="Calibri"/>
      <family val="2"/>
      <scheme val="minor"/>
    </font>
    <font>
      <u/>
      <sz val="10"/>
      <color indexed="12"/>
      <name val="Calibri"/>
      <family val="2"/>
      <scheme val="minor"/>
    </font>
    <font>
      <sz val="11"/>
      <color theme="10"/>
      <name val="Calibri"/>
      <family val="2"/>
      <scheme val="minor"/>
    </font>
    <font>
      <sz val="8"/>
      <name val="Calibri"/>
      <family val="2"/>
    </font>
    <font>
      <b/>
      <sz val="12"/>
      <name val="Arial"/>
      <family val="2"/>
    </font>
    <font>
      <b/>
      <sz val="11"/>
      <name val="Arial"/>
      <family val="2"/>
    </font>
    <font>
      <b/>
      <sz val="8"/>
      <name val="Arial"/>
      <family val="2"/>
    </font>
    <font>
      <b/>
      <sz val="14"/>
      <name val="Arial"/>
      <family val="2"/>
    </font>
    <font>
      <b/>
      <sz val="10"/>
      <color indexed="8"/>
      <name val="Arial"/>
      <family val="2"/>
    </font>
    <font>
      <b/>
      <sz val="10"/>
      <color theme="1"/>
      <name val="Arial"/>
      <family val="2"/>
    </font>
    <font>
      <b/>
      <sz val="10"/>
      <name val="Arial"/>
      <family val="2"/>
    </font>
    <font>
      <sz val="8"/>
      <name val="Tahom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66FF66"/>
        <bgColor indexed="64"/>
      </patternFill>
    </fill>
    <fill>
      <patternFill patternType="solid">
        <fgColor rgb="FFFFFF99"/>
        <bgColor indexed="64"/>
      </patternFill>
    </fill>
    <fill>
      <patternFill patternType="solid">
        <fgColor rgb="FFFF7979"/>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s>
  <cellStyleXfs count="23">
    <xf numFmtId="0" fontId="0" fillId="0" borderId="0"/>
    <xf numFmtId="0" fontId="1" fillId="0" borderId="0">
      <alignment wrapText="1"/>
    </xf>
    <xf numFmtId="0" fontId="1" fillId="2" borderId="1">
      <alignment horizontal="center" textRotation="90"/>
    </xf>
    <xf numFmtId="0" fontId="1" fillId="0" borderId="0">
      <alignment textRotation="90"/>
    </xf>
    <xf numFmtId="9" fontId="1" fillId="0" borderId="0" applyFont="0" applyFill="0" applyBorder="0" applyAlignment="0" applyProtection="0"/>
    <xf numFmtId="0" fontId="5" fillId="0" borderId="0"/>
    <xf numFmtId="0" fontId="6" fillId="0" borderId="0"/>
    <xf numFmtId="0" fontId="5" fillId="0" borderId="0"/>
    <xf numFmtId="43" fontId="10"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alignment vertical="top"/>
      <protection locked="0"/>
    </xf>
    <xf numFmtId="0" fontId="1"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309">
    <xf numFmtId="0" fontId="0" fillId="0" borderId="0" xfId="0"/>
    <xf numFmtId="0" fontId="2" fillId="0" borderId="0" xfId="1" applyFont="1">
      <alignment wrapText="1"/>
    </xf>
    <xf numFmtId="0" fontId="8" fillId="0" borderId="1" xfId="6" applyFont="1" applyFill="1" applyBorder="1" applyAlignment="1">
      <alignment horizontal="right"/>
    </xf>
    <xf numFmtId="165" fontId="8" fillId="0" borderId="1" xfId="6" applyNumberFormat="1" applyFont="1" applyFill="1" applyBorder="1" applyAlignment="1">
      <alignment horizontal="center" vertical="center"/>
    </xf>
    <xf numFmtId="0" fontId="8" fillId="0" borderId="1" xfId="6" applyNumberFormat="1" applyFont="1" applyFill="1" applyBorder="1" applyAlignment="1">
      <alignment horizontal="center" vertical="center"/>
    </xf>
    <xf numFmtId="0" fontId="8" fillId="0" borderId="4" xfId="6" applyFont="1" applyFill="1" applyBorder="1" applyAlignment="1">
      <alignment horizontal="right"/>
    </xf>
    <xf numFmtId="0" fontId="9" fillId="0" borderId="0" xfId="6" applyFont="1" applyFill="1" applyAlignment="1">
      <alignment horizontal="right"/>
    </xf>
    <xf numFmtId="0" fontId="9" fillId="3" borderId="0" xfId="5" applyFont="1" applyFill="1" applyAlignment="1">
      <alignment horizontal="right"/>
    </xf>
    <xf numFmtId="0" fontId="9" fillId="3" borderId="0" xfId="5" quotePrefix="1" applyFont="1" applyFill="1" applyAlignment="1">
      <alignment horizontal="right"/>
    </xf>
    <xf numFmtId="0" fontId="8" fillId="0" borderId="1" xfId="6" applyFont="1" applyFill="1" applyBorder="1" applyAlignment="1">
      <alignment horizontal="left"/>
    </xf>
    <xf numFmtId="0" fontId="8" fillId="0" borderId="1" xfId="6" applyFont="1" applyFill="1" applyBorder="1" applyAlignment="1">
      <alignment horizontal="center" textRotation="90"/>
    </xf>
    <xf numFmtId="1" fontId="9" fillId="0" borderId="0" xfId="6" applyNumberFormat="1" applyFont="1" applyFill="1"/>
    <xf numFmtId="164" fontId="9" fillId="0" borderId="0" xfId="6" applyNumberFormat="1" applyFont="1" applyFill="1"/>
    <xf numFmtId="0" fontId="9" fillId="0" borderId="0" xfId="1" applyFont="1" applyAlignment="1">
      <alignment horizontal="center"/>
    </xf>
    <xf numFmtId="0" fontId="9" fillId="0" borderId="0" xfId="1" applyFont="1">
      <alignment wrapText="1"/>
    </xf>
    <xf numFmtId="1" fontId="9" fillId="0" borderId="0" xfId="1" applyNumberFormat="1" applyFont="1" applyFill="1" applyBorder="1" applyAlignment="1">
      <alignment horizontal="center"/>
    </xf>
    <xf numFmtId="0" fontId="9" fillId="0" borderId="0" xfId="1" applyFont="1" applyFill="1" applyBorder="1">
      <alignment wrapText="1"/>
    </xf>
    <xf numFmtId="0" fontId="9" fillId="0" borderId="0" xfId="1" applyFont="1" applyFill="1" applyBorder="1" applyAlignment="1">
      <alignment horizontal="center" wrapText="1"/>
    </xf>
    <xf numFmtId="0" fontId="8" fillId="0" borderId="0" xfId="1" applyFont="1" applyBorder="1" applyAlignment="1">
      <alignment horizontal="center"/>
    </xf>
    <xf numFmtId="0" fontId="8" fillId="0" borderId="0" xfId="1" applyFont="1">
      <alignment wrapText="1"/>
    </xf>
    <xf numFmtId="1" fontId="8" fillId="0" borderId="0" xfId="1" applyNumberFormat="1" applyFont="1" applyFill="1" applyBorder="1" applyAlignment="1">
      <alignment horizontal="center"/>
    </xf>
    <xf numFmtId="0" fontId="8" fillId="0" borderId="0" xfId="1" applyFont="1" applyFill="1" applyBorder="1">
      <alignment wrapText="1"/>
    </xf>
    <xf numFmtId="0" fontId="8" fillId="0" borderId="0" xfId="1" applyFont="1" applyFill="1" applyBorder="1" applyAlignment="1">
      <alignment horizontal="center" wrapText="1"/>
    </xf>
    <xf numFmtId="0" fontId="8" fillId="0" borderId="0" xfId="1" applyFont="1" applyFill="1" applyBorder="1" applyAlignment="1">
      <alignment horizontal="right" wrapText="1"/>
    </xf>
    <xf numFmtId="164" fontId="8" fillId="0" borderId="0" xfId="1" applyNumberFormat="1" applyFont="1" applyFill="1" applyBorder="1" applyAlignment="1">
      <alignment horizontal="center"/>
    </xf>
    <xf numFmtId="9" fontId="8" fillId="0" borderId="1" xfId="4" applyNumberFormat="1" applyFont="1" applyFill="1" applyBorder="1" applyAlignment="1">
      <alignment horizontal="center"/>
    </xf>
    <xf numFmtId="1" fontId="8" fillId="0" borderId="1" xfId="1" applyNumberFormat="1" applyFont="1" applyFill="1" applyBorder="1" applyAlignment="1">
      <alignment horizontal="center"/>
    </xf>
    <xf numFmtId="164" fontId="8" fillId="0" borderId="1" xfId="1" applyNumberFormat="1" applyFont="1" applyFill="1" applyBorder="1" applyAlignment="1">
      <alignment horizontal="center"/>
    </xf>
    <xf numFmtId="164" fontId="8" fillId="0" borderId="1" xfId="1" applyNumberFormat="1" applyFont="1" applyFill="1" applyBorder="1" applyAlignment="1">
      <alignment horizontal="center" wrapText="1"/>
    </xf>
    <xf numFmtId="0" fontId="8" fillId="0" borderId="0" xfId="1" applyFont="1" applyFill="1" applyBorder="1" applyAlignment="1">
      <alignment horizontal="center"/>
    </xf>
    <xf numFmtId="0" fontId="8" fillId="0" borderId="1" xfId="1" applyFont="1" applyFill="1" applyBorder="1" applyAlignment="1">
      <alignment horizontal="center"/>
    </xf>
    <xf numFmtId="0" fontId="12" fillId="3" borderId="0" xfId="1" applyFont="1" applyFill="1" applyBorder="1" applyAlignment="1"/>
    <xf numFmtId="0" fontId="12" fillId="0" borderId="0" xfId="0" applyFont="1" applyAlignment="1">
      <alignment horizontal="right"/>
    </xf>
    <xf numFmtId="0" fontId="13" fillId="0" borderId="0" xfId="1" applyFont="1">
      <alignment wrapText="1"/>
    </xf>
    <xf numFmtId="0" fontId="14" fillId="0" borderId="0" xfId="1" applyFont="1">
      <alignment wrapText="1"/>
    </xf>
    <xf numFmtId="0" fontId="8" fillId="0" borderId="0" xfId="5" applyFont="1" applyFill="1" applyBorder="1" applyAlignment="1">
      <alignment horizontal="right"/>
    </xf>
    <xf numFmtId="0" fontId="9" fillId="0" borderId="0" xfId="1" applyFont="1" applyBorder="1" applyAlignment="1">
      <alignment horizontal="center" wrapText="1"/>
    </xf>
    <xf numFmtId="164" fontId="9" fillId="0" borderId="0" xfId="6" applyNumberFormat="1" applyFont="1" applyFill="1" applyBorder="1"/>
    <xf numFmtId="164" fontId="9" fillId="0" borderId="0" xfId="6" applyNumberFormat="1" applyFont="1" applyFill="1" applyBorder="1" applyAlignment="1">
      <alignment horizontal="right"/>
    </xf>
    <xf numFmtId="164" fontId="9" fillId="0" borderId="0" xfId="6" applyNumberFormat="1" applyFont="1" applyFill="1" applyAlignment="1">
      <alignment horizontal="right"/>
    </xf>
    <xf numFmtId="164" fontId="9" fillId="0" borderId="0" xfId="6" quotePrefix="1" applyNumberFormat="1" applyFont="1" applyFill="1" applyAlignment="1">
      <alignment horizontal="right"/>
    </xf>
    <xf numFmtId="0" fontId="9" fillId="0" borderId="0" xfId="1" applyFont="1" applyFill="1">
      <alignment wrapText="1"/>
    </xf>
    <xf numFmtId="2" fontId="9" fillId="0" borderId="0" xfId="0" applyNumberFormat="1" applyFont="1" applyFill="1" applyBorder="1" applyAlignment="1">
      <alignment horizontal="right"/>
    </xf>
    <xf numFmtId="0" fontId="9" fillId="0" borderId="0" xfId="1" applyFont="1" applyFill="1" applyAlignment="1">
      <alignment horizontal="right" wrapText="1"/>
    </xf>
    <xf numFmtId="164" fontId="9" fillId="0" borderId="0" xfId="0" applyNumberFormat="1" applyFont="1" applyFill="1" applyAlignment="1">
      <alignment horizontal="right"/>
    </xf>
    <xf numFmtId="0" fontId="9" fillId="0" borderId="0" xfId="5" applyFont="1" applyFill="1"/>
    <xf numFmtId="164" fontId="9" fillId="0" borderId="0" xfId="5" applyNumberFormat="1" applyFont="1" applyFill="1" applyAlignment="1">
      <alignment horizontal="right"/>
    </xf>
    <xf numFmtId="166" fontId="9" fillId="0" borderId="0" xfId="7" applyNumberFormat="1" applyFont="1" applyFill="1" applyAlignment="1">
      <alignment horizontal="center"/>
    </xf>
    <xf numFmtId="168" fontId="15" fillId="0" borderId="5" xfId="0" applyNumberFormat="1" applyFont="1" applyBorder="1" applyAlignment="1">
      <alignment horizontal="center"/>
    </xf>
    <xf numFmtId="0" fontId="16" fillId="0" borderId="0" xfId="0" applyFont="1"/>
    <xf numFmtId="0" fontId="30" fillId="0" borderId="6" xfId="10" applyBorder="1" applyAlignment="1" applyProtection="1"/>
    <xf numFmtId="168" fontId="16" fillId="0" borderId="7" xfId="0" applyNumberFormat="1" applyFont="1" applyBorder="1"/>
    <xf numFmtId="0" fontId="17" fillId="0" borderId="0" xfId="11" applyFont="1"/>
    <xf numFmtId="0" fontId="30" fillId="0" borderId="8" xfId="10" applyBorder="1" applyAlignment="1" applyProtection="1"/>
    <xf numFmtId="168" fontId="16" fillId="0" borderId="9" xfId="0" applyNumberFormat="1" applyFont="1" applyBorder="1"/>
    <xf numFmtId="0" fontId="16" fillId="0" borderId="8" xfId="0" applyFont="1" applyBorder="1"/>
    <xf numFmtId="0" fontId="16" fillId="0" borderId="9" xfId="0" applyFont="1" applyBorder="1"/>
    <xf numFmtId="0" fontId="16" fillId="0" borderId="10" xfId="0" applyFont="1" applyBorder="1"/>
    <xf numFmtId="0" fontId="16" fillId="0" borderId="11" xfId="0" applyFont="1" applyBorder="1"/>
    <xf numFmtId="0" fontId="18" fillId="0" borderId="0" xfId="0" applyFont="1"/>
    <xf numFmtId="0" fontId="19" fillId="0" borderId="0" xfId="0" applyFont="1" applyAlignment="1">
      <alignment horizontal="center" vertical="center"/>
    </xf>
    <xf numFmtId="0" fontId="19" fillId="0" borderId="0" xfId="0" applyFont="1" applyAlignment="1">
      <alignment horizontal="center"/>
    </xf>
    <xf numFmtId="0" fontId="16" fillId="0" borderId="1" xfId="11" applyFont="1" applyBorder="1"/>
    <xf numFmtId="0" fontId="16" fillId="0" borderId="1" xfId="0" applyFont="1" applyBorder="1"/>
    <xf numFmtId="0" fontId="16" fillId="0" borderId="1" xfId="0" applyFont="1" applyFill="1" applyBorder="1"/>
    <xf numFmtId="0" fontId="20" fillId="0" borderId="3" xfId="15" applyFont="1" applyFill="1" applyBorder="1"/>
    <xf numFmtId="0" fontId="8" fillId="0" borderId="1" xfId="15" applyFont="1" applyBorder="1" applyAlignment="1">
      <alignment horizontal="left"/>
    </xf>
    <xf numFmtId="0" fontId="8" fillId="0" borderId="1" xfId="15" applyFont="1" applyBorder="1"/>
    <xf numFmtId="0" fontId="11" fillId="0" borderId="4" xfId="15" applyFont="1" applyBorder="1"/>
    <xf numFmtId="0" fontId="8" fillId="0" borderId="1" xfId="15" applyFont="1" applyFill="1" applyBorder="1"/>
    <xf numFmtId="0" fontId="8" fillId="0" borderId="2" xfId="15" applyFont="1" applyFill="1" applyBorder="1"/>
    <xf numFmtId="0" fontId="11" fillId="0" borderId="2" xfId="15" applyFont="1" applyFill="1" applyBorder="1"/>
    <xf numFmtId="0" fontId="9" fillId="3" borderId="0" xfId="15" applyFont="1" applyFill="1" applyAlignment="1">
      <alignment horizontal="right"/>
    </xf>
    <xf numFmtId="0" fontId="9" fillId="3" borderId="0" xfId="15" applyFont="1" applyFill="1"/>
    <xf numFmtId="164" fontId="9" fillId="0" borderId="0" xfId="15" applyNumberFormat="1" applyFont="1" applyFill="1"/>
    <xf numFmtId="9" fontId="9" fillId="0" borderId="0" xfId="15" applyNumberFormat="1" applyFont="1" applyFill="1"/>
    <xf numFmtId="167" fontId="8" fillId="0" borderId="12" xfId="13" applyNumberFormat="1" applyFont="1" applyFill="1" applyBorder="1" applyAlignment="1">
      <alignment horizontal="center"/>
    </xf>
    <xf numFmtId="164" fontId="9" fillId="3" borderId="0" xfId="11" applyNumberFormat="1" applyFont="1" applyFill="1" applyAlignment="1">
      <alignment horizontal="right"/>
    </xf>
    <xf numFmtId="0" fontId="8" fillId="4" borderId="6" xfId="15" applyFont="1" applyFill="1" applyBorder="1" applyAlignment="1">
      <alignment horizontal="right"/>
    </xf>
    <xf numFmtId="0" fontId="8" fillId="4" borderId="10" xfId="15" applyFont="1" applyFill="1" applyBorder="1" applyAlignment="1">
      <alignment horizontal="right"/>
    </xf>
    <xf numFmtId="0" fontId="8" fillId="4" borderId="7" xfId="15" applyFont="1" applyFill="1" applyBorder="1" applyAlignment="1">
      <alignment horizontal="center"/>
    </xf>
    <xf numFmtId="0" fontId="8" fillId="4" borderId="11" xfId="15" applyFont="1" applyFill="1" applyBorder="1" applyAlignment="1">
      <alignment horizontal="center"/>
    </xf>
    <xf numFmtId="164" fontId="8" fillId="3" borderId="1" xfId="13" applyNumberFormat="1" applyFont="1" applyFill="1" applyBorder="1" applyAlignment="1">
      <alignment horizontal="center"/>
    </xf>
    <xf numFmtId="164" fontId="8" fillId="0" borderId="1" xfId="8" applyNumberFormat="1" applyFont="1" applyFill="1" applyBorder="1" applyAlignment="1">
      <alignment horizontal="center"/>
    </xf>
    <xf numFmtId="15" fontId="16" fillId="0" borderId="1" xfId="0" applyNumberFormat="1" applyFont="1" applyBorder="1" applyAlignment="1">
      <alignment horizontal="center"/>
    </xf>
    <xf numFmtId="0" fontId="16" fillId="0" borderId="1" xfId="0" applyFont="1" applyFill="1" applyBorder="1" applyAlignment="1">
      <alignment horizontal="center" vertical="center"/>
    </xf>
    <xf numFmtId="0" fontId="16" fillId="0" borderId="1" xfId="11" applyFont="1" applyBorder="1" applyAlignment="1">
      <alignment horizontal="center"/>
    </xf>
    <xf numFmtId="15" fontId="16" fillId="0" borderId="1" xfId="11" applyNumberFormat="1" applyFont="1" applyBorder="1" applyAlignment="1">
      <alignment horizontal="center"/>
    </xf>
    <xf numFmtId="0" fontId="16" fillId="0" borderId="1" xfId="0" applyFont="1" applyBorder="1" applyAlignment="1">
      <alignment horizontal="center"/>
    </xf>
    <xf numFmtId="0" fontId="7" fillId="4" borderId="15" xfId="15" applyFont="1" applyFill="1" applyBorder="1" applyAlignment="1">
      <alignment horizontal="right"/>
    </xf>
    <xf numFmtId="0" fontId="7" fillId="4" borderId="8" xfId="15" applyFont="1" applyFill="1" applyBorder="1" applyAlignment="1">
      <alignment horizontal="right"/>
    </xf>
    <xf numFmtId="0" fontId="7" fillId="4" borderId="10" xfId="15" applyFont="1" applyFill="1" applyBorder="1" applyAlignment="1">
      <alignment horizontal="right"/>
    </xf>
    <xf numFmtId="0" fontId="7" fillId="4" borderId="16" xfId="15" applyFont="1" applyFill="1" applyBorder="1" applyAlignment="1">
      <alignment horizontal="right"/>
    </xf>
    <xf numFmtId="0" fontId="8" fillId="4" borderId="15" xfId="15" applyFont="1" applyFill="1" applyBorder="1" applyAlignment="1">
      <alignment horizontal="right"/>
    </xf>
    <xf numFmtId="2" fontId="21" fillId="4" borderId="17" xfId="15" applyNumberFormat="1" applyFont="1" applyFill="1" applyBorder="1" applyAlignment="1">
      <alignment horizontal="right"/>
    </xf>
    <xf numFmtId="2" fontId="21" fillId="4" borderId="11" xfId="15" applyNumberFormat="1" applyFont="1" applyFill="1" applyBorder="1" applyAlignment="1">
      <alignment horizontal="right"/>
    </xf>
    <xf numFmtId="2" fontId="8" fillId="4" borderId="17" xfId="15" applyNumberFormat="1" applyFont="1" applyFill="1" applyBorder="1" applyAlignment="1">
      <alignment horizontal="center"/>
    </xf>
    <xf numFmtId="2" fontId="8" fillId="4" borderId="9" xfId="15" applyNumberFormat="1" applyFont="1" applyFill="1" applyBorder="1" applyAlignment="1">
      <alignment horizontal="center"/>
    </xf>
    <xf numFmtId="2" fontId="11" fillId="4" borderId="9" xfId="15" applyNumberFormat="1" applyFont="1" applyFill="1" applyBorder="1" applyAlignment="1">
      <alignment horizontal="center"/>
    </xf>
    <xf numFmtId="2" fontId="8" fillId="4" borderId="11" xfId="15" applyNumberFormat="1" applyFont="1" applyFill="1" applyBorder="1" applyAlignment="1">
      <alignment horizontal="center"/>
    </xf>
    <xf numFmtId="2" fontId="11" fillId="4" borderId="18" xfId="15" applyNumberFormat="1" applyFont="1" applyFill="1" applyBorder="1" applyAlignment="1">
      <alignment horizontal="center"/>
    </xf>
    <xf numFmtId="166" fontId="9" fillId="0" borderId="0" xfId="11" applyNumberFormat="1" applyFont="1" applyFill="1" applyAlignment="1">
      <alignment horizontal="center"/>
    </xf>
    <xf numFmtId="0" fontId="20" fillId="4" borderId="6" xfId="11" applyFont="1" applyFill="1" applyBorder="1" applyAlignment="1"/>
    <xf numFmtId="0" fontId="7" fillId="0" borderId="8" xfId="15" applyFont="1" applyFill="1" applyBorder="1"/>
    <xf numFmtId="0" fontId="8" fillId="0" borderId="0" xfId="15" applyFont="1" applyBorder="1"/>
    <xf numFmtId="0" fontId="8" fillId="0" borderId="20" xfId="15" applyFont="1" applyBorder="1"/>
    <xf numFmtId="0" fontId="8" fillId="0" borderId="8" xfId="0" applyFont="1" applyFill="1" applyBorder="1"/>
    <xf numFmtId="2" fontId="8" fillId="8" borderId="1" xfId="15" applyNumberFormat="1" applyFont="1" applyFill="1" applyBorder="1" applyAlignment="1">
      <alignment horizontal="center"/>
    </xf>
    <xf numFmtId="2" fontId="8" fillId="9" borderId="1" xfId="15" applyNumberFormat="1" applyFont="1" applyFill="1" applyBorder="1" applyAlignment="1">
      <alignment horizontal="center"/>
    </xf>
    <xf numFmtId="2" fontId="8" fillId="10" borderId="1" xfId="15" applyNumberFormat="1" applyFont="1" applyFill="1" applyBorder="1" applyAlignment="1">
      <alignment horizontal="center"/>
    </xf>
    <xf numFmtId="2" fontId="8" fillId="10" borderId="9" xfId="15" applyNumberFormat="1" applyFont="1" applyFill="1" applyBorder="1" applyAlignment="1">
      <alignment horizontal="center"/>
    </xf>
    <xf numFmtId="0" fontId="8" fillId="0" borderId="0" xfId="15" applyFont="1" applyFill="1" applyBorder="1"/>
    <xf numFmtId="2" fontId="8" fillId="0" borderId="0" xfId="15" applyNumberFormat="1" applyFont="1" applyFill="1" applyBorder="1" applyAlignment="1">
      <alignment horizontal="center"/>
    </xf>
    <xf numFmtId="0" fontId="8" fillId="0" borderId="20" xfId="15" applyFont="1" applyFill="1" applyBorder="1"/>
    <xf numFmtId="2" fontId="8" fillId="8" borderId="22" xfId="15" applyNumberFormat="1" applyFont="1" applyFill="1" applyBorder="1" applyAlignment="1">
      <alignment horizontal="center"/>
    </xf>
    <xf numFmtId="2" fontId="8" fillId="9" borderId="22" xfId="15" applyNumberFormat="1" applyFont="1" applyFill="1" applyBorder="1" applyAlignment="1">
      <alignment horizontal="center"/>
    </xf>
    <xf numFmtId="2" fontId="8" fillId="10" borderId="22" xfId="15" applyNumberFormat="1" applyFont="1" applyFill="1" applyBorder="1" applyAlignment="1">
      <alignment horizontal="center"/>
    </xf>
    <xf numFmtId="0" fontId="30" fillId="0" borderId="24" xfId="10" applyBorder="1" applyAlignment="1" applyProtection="1"/>
    <xf numFmtId="0" fontId="30" fillId="0" borderId="25" xfId="10" applyBorder="1" applyAlignment="1" applyProtection="1"/>
    <xf numFmtId="0" fontId="16" fillId="0" borderId="25" xfId="0" applyFont="1" applyBorder="1"/>
    <xf numFmtId="0" fontId="16" fillId="0" borderId="26" xfId="0" applyFont="1" applyBorder="1"/>
    <xf numFmtId="1" fontId="24" fillId="0" borderId="0" xfId="10" applyNumberFormat="1" applyFont="1" applyFill="1" applyBorder="1" applyAlignment="1" applyProtection="1">
      <alignment horizontal="center"/>
    </xf>
    <xf numFmtId="0" fontId="25" fillId="0" borderId="0" xfId="10" applyFont="1" applyFill="1" applyBorder="1" applyAlignment="1" applyProtection="1">
      <alignment horizontal="center"/>
    </xf>
    <xf numFmtId="0" fontId="24" fillId="0" borderId="0" xfId="10" applyFont="1" applyAlignment="1" applyProtection="1">
      <alignment wrapText="1"/>
    </xf>
    <xf numFmtId="0" fontId="16" fillId="0" borderId="1" xfId="0" applyFont="1" applyBorder="1" applyAlignment="1">
      <alignment horizontal="left"/>
    </xf>
    <xf numFmtId="0" fontId="16" fillId="0" borderId="1" xfId="11" applyFont="1" applyBorder="1" applyAlignment="1">
      <alignment horizontal="left" vertical="center"/>
    </xf>
    <xf numFmtId="0" fontId="20" fillId="0" borderId="4" xfId="21" applyFont="1" applyFill="1" applyBorder="1"/>
    <xf numFmtId="9" fontId="8" fillId="0" borderId="12" xfId="15" applyNumberFormat="1" applyFont="1" applyBorder="1"/>
    <xf numFmtId="9" fontId="8" fillId="0" borderId="1" xfId="15" applyNumberFormat="1" applyFont="1" applyBorder="1"/>
    <xf numFmtId="0" fontId="27" fillId="0" borderId="1" xfId="21" applyFont="1" applyFill="1" applyBorder="1"/>
    <xf numFmtId="0" fontId="9" fillId="0" borderId="1" xfId="11" applyFont="1" applyFill="1" applyBorder="1"/>
    <xf numFmtId="0" fontId="8" fillId="0" borderId="1" xfId="1" applyFont="1" applyFill="1" applyBorder="1" applyAlignment="1">
      <alignment horizontal="left"/>
    </xf>
    <xf numFmtId="0" fontId="12" fillId="0" borderId="0" xfId="0" applyFont="1" applyFill="1" applyBorder="1" applyAlignment="1">
      <alignment vertical="center"/>
    </xf>
    <xf numFmtId="0" fontId="13" fillId="0" borderId="0" xfId="11" applyFont="1"/>
    <xf numFmtId="0" fontId="13" fillId="0" borderId="0" xfId="11" applyFont="1" applyAlignment="1">
      <alignment horizontal="right"/>
    </xf>
    <xf numFmtId="0" fontId="12" fillId="0" borderId="0" xfId="11" applyFont="1" applyAlignment="1">
      <alignment horizontal="right"/>
    </xf>
    <xf numFmtId="168" fontId="31" fillId="0" borderId="0" xfId="19" applyNumberFormat="1" applyFont="1" applyFill="1" applyBorder="1" applyAlignment="1" applyProtection="1">
      <protection locked="0"/>
    </xf>
    <xf numFmtId="168" fontId="12" fillId="0" borderId="0" xfId="15" applyNumberFormat="1" applyFont="1" applyFill="1" applyBorder="1" applyAlignment="1" applyProtection="1">
      <protection locked="0"/>
    </xf>
    <xf numFmtId="0" fontId="13" fillId="3" borderId="0" xfId="11" applyFont="1" applyFill="1"/>
    <xf numFmtId="0" fontId="30" fillId="0" borderId="0" xfId="19" applyFont="1" applyAlignment="1" applyProtection="1"/>
    <xf numFmtId="0" fontId="27" fillId="0" borderId="0" xfId="11" applyFont="1"/>
    <xf numFmtId="0" fontId="27" fillId="3" borderId="0" xfId="11" applyFont="1" applyFill="1"/>
    <xf numFmtId="0" fontId="32" fillId="3" borderId="0" xfId="11" applyFont="1" applyFill="1"/>
    <xf numFmtId="0" fontId="33" fillId="3" borderId="0" xfId="11" applyFont="1" applyFill="1" applyBorder="1" applyAlignment="1">
      <alignment horizontal="center" vertical="center" wrapText="1"/>
    </xf>
    <xf numFmtId="0" fontId="34" fillId="3" borderId="31" xfId="11" applyFont="1" applyFill="1" applyBorder="1" applyAlignment="1">
      <alignment horizontal="center"/>
    </xf>
    <xf numFmtId="0" fontId="34" fillId="3" borderId="31" xfId="11" applyFont="1" applyFill="1" applyBorder="1" applyAlignment="1">
      <alignment horizontal="center" wrapText="1"/>
    </xf>
    <xf numFmtId="0" fontId="27" fillId="0" borderId="0" xfId="11" applyFont="1" applyFill="1" applyBorder="1"/>
    <xf numFmtId="0" fontId="27" fillId="3" borderId="0" xfId="11" applyFont="1" applyFill="1" applyBorder="1"/>
    <xf numFmtId="0" fontId="27" fillId="0" borderId="0" xfId="11" applyFont="1" applyBorder="1"/>
    <xf numFmtId="0" fontId="9" fillId="0" borderId="0" xfId="11" applyFont="1" applyBorder="1"/>
    <xf numFmtId="0" fontId="32" fillId="0" borderId="32" xfId="11" applyFont="1" applyBorder="1" applyAlignment="1">
      <alignment vertical="center" wrapText="1"/>
    </xf>
    <xf numFmtId="0" fontId="16" fillId="0" borderId="33" xfId="11" applyFont="1" applyFill="1" applyBorder="1" applyAlignment="1"/>
    <xf numFmtId="0" fontId="9" fillId="3" borderId="0" xfId="11" applyFont="1" applyFill="1" applyBorder="1"/>
    <xf numFmtId="0" fontId="29" fillId="0" borderId="0" xfId="11" applyFont="1" applyBorder="1" applyAlignment="1">
      <alignment horizontal="left" wrapText="1" indent="1"/>
    </xf>
    <xf numFmtId="0" fontId="32" fillId="0" borderId="34" xfId="11" applyFont="1" applyBorder="1" applyAlignment="1">
      <alignment vertical="center" wrapText="1"/>
    </xf>
    <xf numFmtId="0" fontId="16" fillId="0" borderId="21" xfId="11" applyFont="1" applyFill="1" applyBorder="1" applyAlignment="1"/>
    <xf numFmtId="0" fontId="9" fillId="0" borderId="0" xfId="11" applyFont="1" applyBorder="1" applyAlignment="1">
      <alignment horizontal="left" wrapText="1" indent="1"/>
    </xf>
    <xf numFmtId="0" fontId="29" fillId="0" borderId="0" xfId="11" applyFont="1" applyBorder="1" applyAlignment="1">
      <alignment horizontal="left" indent="1"/>
    </xf>
    <xf numFmtId="0" fontId="9" fillId="0" borderId="0" xfId="11" applyFont="1" applyFill="1" applyBorder="1"/>
    <xf numFmtId="0" fontId="27" fillId="0" borderId="0" xfId="11" applyFont="1" applyFill="1" applyBorder="1" applyAlignment="1">
      <alignment horizontal="right"/>
    </xf>
    <xf numFmtId="0" fontId="9" fillId="0" borderId="0" xfId="11" applyFont="1"/>
    <xf numFmtId="0" fontId="32" fillId="0" borderId="0" xfId="11" applyFont="1" applyBorder="1" applyAlignment="1">
      <alignment vertical="center" wrapText="1"/>
    </xf>
    <xf numFmtId="0" fontId="9" fillId="0" borderId="0" xfId="11" applyFont="1" applyFill="1" applyBorder="1" applyAlignment="1">
      <alignment horizontal="left"/>
    </xf>
    <xf numFmtId="0" fontId="16" fillId="3" borderId="21" xfId="11" applyFont="1" applyFill="1" applyBorder="1" applyAlignment="1"/>
    <xf numFmtId="0" fontId="16" fillId="3" borderId="36" xfId="11" applyFont="1" applyFill="1" applyBorder="1" applyAlignment="1">
      <alignment horizontal="left" wrapText="1"/>
    </xf>
    <xf numFmtId="0" fontId="16" fillId="3" borderId="33" xfId="11" applyFont="1" applyFill="1" applyBorder="1" applyAlignment="1">
      <alignment horizontal="left" wrapText="1"/>
    </xf>
    <xf numFmtId="0" fontId="16" fillId="3" borderId="21" xfId="11" applyFont="1" applyFill="1" applyBorder="1" applyAlignment="1">
      <alignment horizontal="left" wrapText="1"/>
    </xf>
    <xf numFmtId="0" fontId="16" fillId="3" borderId="33" xfId="11" applyFont="1" applyFill="1" applyBorder="1" applyAlignment="1">
      <alignment horizontal="left"/>
    </xf>
    <xf numFmtId="0" fontId="16" fillId="3" borderId="21" xfId="11" applyFont="1" applyFill="1" applyBorder="1" applyAlignment="1">
      <alignment horizontal="left"/>
    </xf>
    <xf numFmtId="0" fontId="16" fillId="3" borderId="37" xfId="11" applyFont="1" applyFill="1" applyBorder="1" applyAlignment="1">
      <alignment horizontal="left"/>
    </xf>
    <xf numFmtId="0" fontId="16" fillId="3" borderId="23" xfId="11" applyFont="1" applyFill="1" applyBorder="1" applyAlignment="1">
      <alignment horizontal="left"/>
    </xf>
    <xf numFmtId="0" fontId="9" fillId="3" borderId="0" xfId="11" applyFont="1" applyFill="1"/>
    <xf numFmtId="0" fontId="16" fillId="3" borderId="36" xfId="11" applyFont="1" applyFill="1" applyBorder="1" applyAlignment="1">
      <alignment horizontal="left"/>
    </xf>
    <xf numFmtId="0" fontId="19" fillId="0" borderId="31" xfId="11" applyFont="1" applyFill="1" applyBorder="1" applyAlignment="1">
      <alignment horizontal="center" vertical="center" wrapText="1"/>
    </xf>
    <xf numFmtId="0" fontId="16" fillId="3" borderId="36" xfId="11" applyFont="1" applyFill="1" applyBorder="1"/>
    <xf numFmtId="0" fontId="16" fillId="3" borderId="21" xfId="11" applyFont="1" applyFill="1" applyBorder="1"/>
    <xf numFmtId="0" fontId="16" fillId="3" borderId="23" xfId="11" applyFont="1" applyFill="1" applyBorder="1"/>
    <xf numFmtId="0" fontId="27" fillId="0" borderId="34" xfId="11" applyFont="1" applyBorder="1" applyAlignment="1">
      <alignment horizontal="center" vertical="center" wrapText="1"/>
    </xf>
    <xf numFmtId="0" fontId="27" fillId="3" borderId="34" xfId="11" applyFont="1" applyFill="1" applyBorder="1" applyAlignment="1">
      <alignment horizontal="center" vertical="center" wrapText="1"/>
    </xf>
    <xf numFmtId="0" fontId="16" fillId="3" borderId="20" xfId="11" applyFont="1" applyFill="1" applyBorder="1" applyAlignment="1">
      <alignment horizontal="left"/>
    </xf>
    <xf numFmtId="0" fontId="26" fillId="0" borderId="0" xfId="11" applyFont="1" applyBorder="1" applyAlignment="1">
      <alignment vertical="top" wrapText="1"/>
    </xf>
    <xf numFmtId="0" fontId="26" fillId="0" borderId="0" xfId="11" applyFont="1" applyBorder="1" applyAlignment="1">
      <alignment wrapText="1"/>
    </xf>
    <xf numFmtId="0" fontId="16" fillId="3" borderId="38" xfId="11" applyFont="1" applyFill="1" applyBorder="1" applyAlignment="1">
      <alignment horizontal="left"/>
    </xf>
    <xf numFmtId="0" fontId="27" fillId="0" borderId="34" xfId="11" applyFont="1" applyBorder="1"/>
    <xf numFmtId="0" fontId="16" fillId="0" borderId="14" xfId="11" applyFont="1" applyBorder="1" applyAlignment="1">
      <alignment vertical="center" wrapText="1"/>
    </xf>
    <xf numFmtId="0" fontId="34" fillId="0" borderId="34" xfId="11" applyFont="1" applyBorder="1" applyAlignment="1">
      <alignment vertical="top" wrapText="1"/>
    </xf>
    <xf numFmtId="0" fontId="35" fillId="0" borderId="34" xfId="19" applyFont="1" applyBorder="1" applyAlignment="1" applyProtection="1">
      <alignment vertical="top"/>
    </xf>
    <xf numFmtId="0" fontId="34" fillId="3" borderId="32" xfId="11" applyFont="1" applyFill="1" applyBorder="1" applyAlignment="1">
      <alignment horizontal="center"/>
    </xf>
    <xf numFmtId="0" fontId="34" fillId="3" borderId="39" xfId="11" applyFont="1" applyFill="1" applyBorder="1" applyAlignment="1">
      <alignment horizontal="center"/>
    </xf>
    <xf numFmtId="0" fontId="27" fillId="0" borderId="40" xfId="11" applyFont="1" applyBorder="1"/>
    <xf numFmtId="0" fontId="32" fillId="3" borderId="41" xfId="11" applyFont="1" applyFill="1" applyBorder="1" applyAlignment="1">
      <alignment horizontal="center" vertical="center" wrapText="1"/>
    </xf>
    <xf numFmtId="0" fontId="32" fillId="3" borderId="36" xfId="11" applyFont="1" applyFill="1" applyBorder="1" applyAlignment="1">
      <alignment horizontal="center"/>
    </xf>
    <xf numFmtId="0" fontId="27" fillId="0" borderId="38" xfId="11" applyFont="1" applyBorder="1"/>
    <xf numFmtId="0" fontId="32" fillId="3" borderId="21" xfId="11" applyFont="1" applyFill="1" applyBorder="1" applyAlignment="1">
      <alignment horizontal="center"/>
    </xf>
    <xf numFmtId="0" fontId="27" fillId="3" borderId="21" xfId="11" applyFont="1" applyFill="1" applyBorder="1" applyAlignment="1">
      <alignment horizontal="center"/>
    </xf>
    <xf numFmtId="0" fontId="27" fillId="0" borderId="35" xfId="11" applyFont="1" applyBorder="1"/>
    <xf numFmtId="0" fontId="27" fillId="0" borderId="42" xfId="11" applyFont="1" applyBorder="1"/>
    <xf numFmtId="0" fontId="27" fillId="0" borderId="43" xfId="11" applyFont="1" applyBorder="1"/>
    <xf numFmtId="0" fontId="27" fillId="3" borderId="23" xfId="11" applyFont="1" applyFill="1" applyBorder="1" applyAlignment="1">
      <alignment horizontal="center"/>
    </xf>
    <xf numFmtId="0" fontId="32" fillId="3" borderId="0" xfId="11" applyFont="1" applyFill="1" applyBorder="1" applyAlignment="1">
      <alignment horizontal="center"/>
    </xf>
    <xf numFmtId="0" fontId="32" fillId="0" borderId="0" xfId="11" applyFont="1"/>
    <xf numFmtId="0" fontId="34" fillId="0" borderId="0" xfId="11" applyFont="1" applyBorder="1" applyAlignment="1">
      <alignment vertical="top" wrapText="1"/>
    </xf>
    <xf numFmtId="0" fontId="20" fillId="0" borderId="4" xfId="15" applyFont="1" applyFill="1" applyBorder="1"/>
    <xf numFmtId="167" fontId="8" fillId="0" borderId="4" xfId="12" applyNumberFormat="1" applyFont="1" applyFill="1" applyBorder="1"/>
    <xf numFmtId="167" fontId="8" fillId="0" borderId="25" xfId="12" applyNumberFormat="1" applyFont="1" applyFill="1" applyBorder="1"/>
    <xf numFmtId="0" fontId="8" fillId="0" borderId="0" xfId="6" applyFont="1" applyFill="1" applyBorder="1"/>
    <xf numFmtId="0" fontId="8" fillId="0" borderId="0" xfId="6" applyFont="1" applyFill="1"/>
    <xf numFmtId="0" fontId="8" fillId="0" borderId="1" xfId="15" applyFont="1" applyFill="1" applyBorder="1" applyAlignment="1">
      <alignment horizontal="right"/>
    </xf>
    <xf numFmtId="9" fontId="8" fillId="0" borderId="1" xfId="17" applyFont="1" applyFill="1" applyBorder="1" applyAlignment="1">
      <alignment horizontal="center"/>
    </xf>
    <xf numFmtId="9" fontId="8" fillId="0" borderId="0" xfId="17" applyFont="1" applyFill="1" applyBorder="1"/>
    <xf numFmtId="166" fontId="8" fillId="0" borderId="0" xfId="6" applyNumberFormat="1" applyFont="1" applyFill="1" applyBorder="1"/>
    <xf numFmtId="10" fontId="8" fillId="0" borderId="0" xfId="6" applyNumberFormat="1" applyFont="1" applyFill="1" applyBorder="1"/>
    <xf numFmtId="2" fontId="8" fillId="0" borderId="1" xfId="17" applyNumberFormat="1" applyFont="1" applyFill="1" applyBorder="1" applyAlignment="1">
      <alignment horizontal="center"/>
    </xf>
    <xf numFmtId="164" fontId="8" fillId="0" borderId="0" xfId="17" applyNumberFormat="1" applyFont="1" applyFill="1" applyBorder="1"/>
    <xf numFmtId="164" fontId="8" fillId="0" borderId="0" xfId="6" applyNumberFormat="1" applyFont="1" applyFill="1" applyBorder="1"/>
    <xf numFmtId="2" fontId="8" fillId="0" borderId="45" xfId="17" applyNumberFormat="1" applyFont="1" applyFill="1" applyBorder="1" applyAlignment="1">
      <alignment horizontal="center"/>
    </xf>
    <xf numFmtId="2" fontId="8" fillId="0" borderId="4" xfId="6" applyNumberFormat="1" applyFont="1" applyFill="1" applyBorder="1" applyAlignment="1">
      <alignment horizontal="right"/>
    </xf>
    <xf numFmtId="2" fontId="8" fillId="0" borderId="25" xfId="6" applyNumberFormat="1" applyFont="1" applyFill="1" applyBorder="1" applyAlignment="1">
      <alignment horizontal="right"/>
    </xf>
    <xf numFmtId="164" fontId="8" fillId="0" borderId="0" xfId="6" applyNumberFormat="1" applyFont="1" applyFill="1" applyBorder="1" applyAlignment="1">
      <alignment horizontal="right"/>
    </xf>
    <xf numFmtId="0" fontId="8" fillId="0" borderId="0" xfId="6" applyFont="1" applyFill="1" applyAlignment="1">
      <alignment horizontal="right"/>
    </xf>
    <xf numFmtId="2" fontId="8" fillId="0" borderId="1" xfId="6" applyNumberFormat="1" applyFont="1" applyFill="1" applyBorder="1" applyAlignment="1">
      <alignment horizontal="center"/>
    </xf>
    <xf numFmtId="0" fontId="27" fillId="0" borderId="4" xfId="15" applyFont="1" applyFill="1" applyBorder="1"/>
    <xf numFmtId="0" fontId="20" fillId="0" borderId="2" xfId="15" applyFont="1" applyFill="1" applyBorder="1"/>
    <xf numFmtId="0" fontId="8" fillId="0" borderId="0" xfId="6" applyFont="1" applyFill="1" applyBorder="1" applyAlignment="1">
      <alignment horizontal="right"/>
    </xf>
    <xf numFmtId="0" fontId="8" fillId="0" borderId="12" xfId="6" applyFont="1" applyFill="1" applyBorder="1" applyAlignment="1">
      <alignment horizontal="left"/>
    </xf>
    <xf numFmtId="1" fontId="8" fillId="0" borderId="12" xfId="6" applyNumberFormat="1" applyFont="1" applyFill="1" applyBorder="1" applyAlignment="1">
      <alignment horizontal="center"/>
    </xf>
    <xf numFmtId="1" fontId="8" fillId="0" borderId="0" xfId="6" applyNumberFormat="1" applyFont="1" applyFill="1" applyBorder="1" applyAlignment="1">
      <alignment horizontal="right"/>
    </xf>
    <xf numFmtId="1" fontId="8" fillId="0" borderId="8" xfId="6" applyNumberFormat="1" applyFont="1" applyFill="1" applyBorder="1" applyAlignment="1">
      <alignment horizontal="left"/>
    </xf>
    <xf numFmtId="1" fontId="8" fillId="0" borderId="1" xfId="6" applyNumberFormat="1" applyFont="1" applyFill="1" applyBorder="1" applyAlignment="1">
      <alignment horizontal="center"/>
    </xf>
    <xf numFmtId="0" fontId="8" fillId="11" borderId="1" xfId="6" applyFont="1" applyFill="1" applyBorder="1" applyAlignment="1">
      <alignment horizontal="left"/>
    </xf>
    <xf numFmtId="0" fontId="8" fillId="12" borderId="1" xfId="6" applyFont="1" applyFill="1" applyBorder="1" applyAlignment="1">
      <alignment horizontal="center"/>
    </xf>
    <xf numFmtId="0" fontId="8" fillId="11" borderId="1" xfId="6" applyFont="1" applyFill="1" applyBorder="1" applyAlignment="1">
      <alignment horizontal="center"/>
    </xf>
    <xf numFmtId="0" fontId="8" fillId="0" borderId="4" xfId="1" applyFont="1" applyFill="1" applyBorder="1" applyAlignment="1">
      <alignment horizontal="center" wrapText="1"/>
    </xf>
    <xf numFmtId="0" fontId="8" fillId="0" borderId="25" xfId="1" applyFont="1" applyFill="1" applyBorder="1" applyAlignment="1">
      <alignment horizontal="center" wrapText="1"/>
    </xf>
    <xf numFmtId="0" fontId="8" fillId="0" borderId="28" xfId="1" applyFont="1" applyFill="1" applyBorder="1" applyAlignment="1">
      <alignment horizontal="center" wrapText="1"/>
    </xf>
    <xf numFmtId="164" fontId="8" fillId="0" borderId="4" xfId="6" applyNumberFormat="1" applyFont="1" applyFill="1" applyBorder="1" applyAlignment="1"/>
    <xf numFmtId="164" fontId="8" fillId="0" borderId="25" xfId="6" applyNumberFormat="1" applyFont="1" applyFill="1" applyBorder="1" applyAlignment="1"/>
    <xf numFmtId="164" fontId="8" fillId="0" borderId="28" xfId="6" applyNumberFormat="1" applyFont="1" applyFill="1" applyBorder="1" applyAlignment="1"/>
    <xf numFmtId="2" fontId="8" fillId="0" borderId="28" xfId="6" applyNumberFormat="1" applyFont="1" applyFill="1" applyBorder="1" applyAlignment="1">
      <alignment horizontal="right"/>
    </xf>
    <xf numFmtId="167" fontId="8" fillId="0" borderId="28" xfId="12" applyNumberFormat="1" applyFont="1" applyFill="1" applyBorder="1"/>
    <xf numFmtId="0" fontId="8" fillId="0" borderId="45" xfId="6" applyFont="1" applyFill="1" applyBorder="1" applyAlignment="1">
      <alignment vertical="center"/>
    </xf>
    <xf numFmtId="0" fontId="8" fillId="0" borderId="12" xfId="1" applyFont="1" applyFill="1" applyBorder="1" applyAlignment="1">
      <alignment horizontal="center" wrapText="1"/>
    </xf>
    <xf numFmtId="0" fontId="8" fillId="0" borderId="8" xfId="6" applyFont="1" applyFill="1" applyBorder="1" applyAlignment="1">
      <alignment horizontal="left"/>
    </xf>
    <xf numFmtId="0" fontId="27" fillId="0" borderId="46" xfId="15" applyFont="1" applyFill="1" applyBorder="1"/>
    <xf numFmtId="2" fontId="8" fillId="10" borderId="11" xfId="15" applyNumberFormat="1" applyFont="1" applyFill="1" applyBorder="1" applyAlignment="1">
      <alignment horizontal="center"/>
    </xf>
    <xf numFmtId="0" fontId="13" fillId="0" borderId="0" xfId="1" applyFont="1" applyAlignment="1">
      <alignment horizontal="right" wrapText="1"/>
    </xf>
    <xf numFmtId="0" fontId="15" fillId="0" borderId="47" xfId="0" applyFont="1" applyBorder="1" applyAlignment="1">
      <alignment horizontal="center"/>
    </xf>
    <xf numFmtId="0" fontId="16" fillId="0" borderId="19" xfId="10" applyFont="1" applyBorder="1" applyAlignment="1" applyProtection="1"/>
    <xf numFmtId="0" fontId="16" fillId="0" borderId="22" xfId="0" applyFont="1" applyBorder="1"/>
    <xf numFmtId="0" fontId="36" fillId="0" borderId="1" xfId="10" applyFont="1" applyBorder="1" applyAlignment="1" applyProtection="1"/>
    <xf numFmtId="0" fontId="8" fillId="0" borderId="4" xfId="6" applyFont="1" applyFill="1" applyBorder="1" applyAlignment="1">
      <alignment horizontal="left"/>
    </xf>
    <xf numFmtId="9" fontId="8" fillId="0" borderId="1" xfId="15" applyNumberFormat="1" applyFont="1" applyFill="1" applyBorder="1" applyAlignment="1">
      <alignment horizontal="center"/>
    </xf>
    <xf numFmtId="9" fontId="8" fillId="0" borderId="1" xfId="6" applyNumberFormat="1" applyFont="1" applyFill="1" applyBorder="1" applyAlignment="1">
      <alignment horizontal="center"/>
    </xf>
    <xf numFmtId="0" fontId="9" fillId="0" borderId="0" xfId="1" applyFont="1" applyAlignment="1">
      <alignment horizontal="left"/>
    </xf>
    <xf numFmtId="0" fontId="37" fillId="0" borderId="0" xfId="11" applyFont="1"/>
    <xf numFmtId="0" fontId="37" fillId="0" borderId="1" xfId="11" applyFont="1" applyBorder="1"/>
    <xf numFmtId="0" fontId="38" fillId="0" borderId="0" xfId="22" applyFont="1" applyAlignment="1">
      <alignment horizontal="right" vertical="center"/>
    </xf>
    <xf numFmtId="15" fontId="38" fillId="0" borderId="0" xfId="22" applyNumberFormat="1" applyFont="1" applyAlignment="1">
      <alignment horizontal="left" vertical="center"/>
    </xf>
    <xf numFmtId="0" fontId="28" fillId="0" borderId="0" xfId="19" applyAlignment="1" applyProtection="1">
      <alignment horizontal="center" vertical="center"/>
    </xf>
    <xf numFmtId="0" fontId="2" fillId="0" borderId="0" xfId="22" applyFont="1"/>
    <xf numFmtId="0" fontId="2" fillId="0" borderId="0" xfId="22" applyFont="1" applyAlignment="1">
      <alignment horizontal="center" vertical="center" wrapText="1"/>
    </xf>
    <xf numFmtId="0" fontId="40" fillId="0" borderId="0" xfId="22" applyFont="1" applyAlignment="1">
      <alignment horizontal="center" vertical="center"/>
    </xf>
    <xf numFmtId="0" fontId="41" fillId="0" borderId="0" xfId="22" applyFont="1" applyAlignment="1">
      <alignment horizontal="center" vertical="center" wrapText="1"/>
    </xf>
    <xf numFmtId="0" fontId="42" fillId="0" borderId="45" xfId="16" applyFont="1" applyBorder="1" applyAlignment="1">
      <alignment horizontal="center" vertical="center" textRotation="180"/>
    </xf>
    <xf numFmtId="0" fontId="42" fillId="4" borderId="45" xfId="16" applyFont="1" applyFill="1" applyBorder="1" applyAlignment="1">
      <alignment horizontal="center" vertical="center" textRotation="180"/>
    </xf>
    <xf numFmtId="0" fontId="44" fillId="0" borderId="6" xfId="22" applyFont="1" applyBorder="1"/>
    <xf numFmtId="0" fontId="44" fillId="0" borderId="19" xfId="22" applyFont="1" applyBorder="1"/>
    <xf numFmtId="0" fontId="44" fillId="0" borderId="19" xfId="16" applyFont="1" applyBorder="1" applyAlignment="1">
      <alignment horizontal="center" vertical="center"/>
    </xf>
    <xf numFmtId="0" fontId="1" fillId="0" borderId="0" xfId="22"/>
    <xf numFmtId="0" fontId="44" fillId="0" borderId="8" xfId="22" applyFont="1" applyBorder="1"/>
    <xf numFmtId="0" fontId="44" fillId="0" borderId="1" xfId="22" applyFont="1" applyBorder="1"/>
    <xf numFmtId="0" fontId="44" fillId="0" borderId="1" xfId="16" applyFont="1" applyBorder="1" applyAlignment="1">
      <alignment horizontal="center" vertical="center"/>
    </xf>
    <xf numFmtId="0" fontId="45" fillId="14" borderId="0" xfId="22" applyFont="1" applyFill="1"/>
    <xf numFmtId="0" fontId="44" fillId="0" borderId="7" xfId="16" applyFont="1" applyBorder="1" applyAlignment="1">
      <alignment horizontal="center" vertical="center"/>
    </xf>
    <xf numFmtId="0" fontId="44" fillId="0" borderId="9" xfId="16" applyFont="1" applyBorder="1" applyAlignment="1">
      <alignment horizontal="center" vertical="center"/>
    </xf>
    <xf numFmtId="0" fontId="44" fillId="0" borderId="10" xfId="22" applyFont="1" applyBorder="1"/>
    <xf numFmtId="0" fontId="44" fillId="0" borderId="22" xfId="22" applyFont="1" applyBorder="1"/>
    <xf numFmtId="0" fontId="44" fillId="0" borderId="22" xfId="16" applyFont="1" applyBorder="1" applyAlignment="1">
      <alignment horizontal="center" vertical="center"/>
    </xf>
    <xf numFmtId="0" fontId="44" fillId="0" borderId="11" xfId="16" applyFont="1" applyBorder="1" applyAlignment="1">
      <alignment horizontal="center" vertical="center"/>
    </xf>
    <xf numFmtId="0" fontId="15" fillId="0" borderId="13" xfId="0" applyFont="1" applyBorder="1" applyAlignment="1">
      <alignment horizontal="center"/>
    </xf>
    <xf numFmtId="0" fontId="15" fillId="0" borderId="27" xfId="0" applyFont="1" applyBorder="1" applyAlignment="1">
      <alignment horizontal="center"/>
    </xf>
    <xf numFmtId="167" fontId="8" fillId="0" borderId="4" xfId="13" applyNumberFormat="1" applyFont="1" applyFill="1" applyBorder="1" applyAlignment="1">
      <alignment horizontal="center"/>
    </xf>
    <xf numFmtId="167" fontId="8" fillId="0" borderId="25" xfId="13" applyNumberFormat="1" applyFont="1" applyFill="1" applyBorder="1" applyAlignment="1">
      <alignment horizontal="center"/>
    </xf>
    <xf numFmtId="167" fontId="8" fillId="0" borderId="28" xfId="13" applyNumberFormat="1" applyFont="1" applyFill="1" applyBorder="1" applyAlignment="1">
      <alignment horizontal="center"/>
    </xf>
    <xf numFmtId="9" fontId="8" fillId="0" borderId="4" xfId="4" applyNumberFormat="1" applyFont="1" applyFill="1" applyBorder="1" applyAlignment="1">
      <alignment horizontal="center"/>
    </xf>
    <xf numFmtId="9" fontId="8" fillId="0" borderId="25" xfId="4" applyNumberFormat="1" applyFont="1" applyFill="1" applyBorder="1" applyAlignment="1">
      <alignment horizontal="center"/>
    </xf>
    <xf numFmtId="9" fontId="8" fillId="0" borderId="28" xfId="4" applyNumberFormat="1" applyFont="1" applyFill="1" applyBorder="1" applyAlignment="1">
      <alignment horizontal="center"/>
    </xf>
    <xf numFmtId="15" fontId="12" fillId="0" borderId="0" xfId="0" applyNumberFormat="1" applyFont="1" applyAlignment="1">
      <alignment horizontal="left"/>
    </xf>
    <xf numFmtId="0" fontId="12" fillId="0" borderId="0" xfId="0" applyFont="1" applyAlignment="1">
      <alignment horizontal="left"/>
    </xf>
    <xf numFmtId="0" fontId="7" fillId="4" borderId="13" xfId="15" applyFont="1" applyFill="1" applyBorder="1" applyAlignment="1">
      <alignment horizontal="left" wrapText="1"/>
    </xf>
    <xf numFmtId="0" fontId="7" fillId="4" borderId="14" xfId="15" applyFont="1" applyFill="1" applyBorder="1" applyAlignment="1">
      <alignment horizontal="left" wrapText="1"/>
    </xf>
    <xf numFmtId="0" fontId="20" fillId="6" borderId="19" xfId="11" applyFont="1" applyFill="1" applyBorder="1" applyAlignment="1">
      <alignment horizontal="center"/>
    </xf>
    <xf numFmtId="0" fontId="20" fillId="7" borderId="19" xfId="11" applyFont="1" applyFill="1" applyBorder="1" applyAlignment="1">
      <alignment horizontal="center"/>
    </xf>
    <xf numFmtId="0" fontId="20" fillId="7" borderId="7" xfId="11" applyFont="1" applyFill="1" applyBorder="1" applyAlignment="1">
      <alignment horizontal="center"/>
    </xf>
    <xf numFmtId="0" fontId="20" fillId="5" borderId="29" xfId="11" applyFont="1" applyFill="1" applyBorder="1" applyAlignment="1">
      <alignment horizontal="center"/>
    </xf>
    <xf numFmtId="0" fontId="20" fillId="5" borderId="30" xfId="11" applyFont="1" applyFill="1" applyBorder="1" applyAlignment="1">
      <alignment horizontal="center"/>
    </xf>
    <xf numFmtId="0" fontId="7" fillId="4" borderId="13" xfId="11" applyFont="1" applyFill="1" applyBorder="1" applyAlignment="1">
      <alignment horizontal="center"/>
    </xf>
    <xf numFmtId="0" fontId="7" fillId="4" borderId="44" xfId="11" applyFont="1" applyFill="1" applyBorder="1" applyAlignment="1">
      <alignment horizontal="center"/>
    </xf>
    <xf numFmtId="0" fontId="7" fillId="4" borderId="14" xfId="11" applyFont="1" applyFill="1" applyBorder="1" applyAlignment="1">
      <alignment horizontal="center"/>
    </xf>
    <xf numFmtId="0" fontId="11" fillId="0" borderId="1" xfId="6" applyFont="1" applyFill="1" applyBorder="1" applyAlignment="1">
      <alignment horizontal="left" vertical="center"/>
    </xf>
    <xf numFmtId="0" fontId="39" fillId="0" borderId="48" xfId="22" applyFont="1" applyBorder="1" applyAlignment="1">
      <alignment horizontal="center"/>
    </xf>
    <xf numFmtId="0" fontId="43" fillId="13" borderId="32" xfId="16" applyFont="1" applyFill="1" applyBorder="1" applyAlignment="1">
      <alignment horizontal="center" vertical="center" textRotation="180"/>
    </xf>
    <xf numFmtId="0" fontId="43" fillId="13" borderId="34" xfId="16" applyFont="1" applyFill="1" applyBorder="1" applyAlignment="1">
      <alignment horizontal="center" vertical="center" textRotation="180"/>
    </xf>
    <xf numFmtId="0" fontId="43" fillId="13" borderId="35" xfId="16" applyFont="1" applyFill="1" applyBorder="1" applyAlignment="1">
      <alignment horizontal="center" vertical="center" textRotation="180"/>
    </xf>
    <xf numFmtId="0" fontId="19" fillId="0" borderId="32" xfId="11" applyFont="1" applyFill="1" applyBorder="1" applyAlignment="1">
      <alignment horizontal="center" vertical="center" wrapText="1"/>
    </xf>
    <xf numFmtId="0" fontId="19" fillId="0" borderId="34" xfId="11" applyFont="1" applyFill="1" applyBorder="1" applyAlignment="1">
      <alignment horizontal="center" vertical="center" wrapText="1"/>
    </xf>
    <xf numFmtId="0" fontId="19" fillId="0" borderId="35" xfId="11" applyFont="1" applyFill="1" applyBorder="1" applyAlignment="1">
      <alignment horizontal="center" vertical="center" wrapText="1"/>
    </xf>
    <xf numFmtId="0" fontId="12" fillId="3" borderId="13" xfId="11" applyFont="1" applyFill="1" applyBorder="1" applyAlignment="1">
      <alignment horizontal="center" vertical="center" wrapText="1"/>
    </xf>
    <xf numFmtId="0" fontId="12" fillId="3" borderId="14" xfId="11" applyFont="1" applyFill="1" applyBorder="1" applyAlignment="1">
      <alignment horizontal="center" vertical="center" wrapText="1"/>
    </xf>
  </cellXfs>
  <cellStyles count="23">
    <cellStyle name="Comma" xfId="8" builtinId="3"/>
    <cellStyle name="Comma 2" xfId="12" xr:uid="{00000000-0005-0000-0000-000001000000}"/>
    <cellStyle name="Comma 2 2" xfId="13" xr:uid="{00000000-0005-0000-0000-000002000000}"/>
    <cellStyle name="Comma 2 2 2" xfId="14" xr:uid="{00000000-0005-0000-0000-000003000000}"/>
    <cellStyle name="Hyperlink" xfId="10" builtinId="8" customBuiltin="1"/>
    <cellStyle name="Hyperlink 2" xfId="19" xr:uid="{00000000-0005-0000-0000-000005000000}"/>
    <cellStyle name="Normal" xfId="0" builtinId="0"/>
    <cellStyle name="Normal 2" xfId="6" xr:uid="{00000000-0005-0000-0000-000007000000}"/>
    <cellStyle name="Normal 2 2" xfId="7" xr:uid="{00000000-0005-0000-0000-000008000000}"/>
    <cellStyle name="Normal 2 2 2" xfId="11" xr:uid="{00000000-0005-0000-0000-000009000000}"/>
    <cellStyle name="Normal 3" xfId="5" xr:uid="{00000000-0005-0000-0000-00000A000000}"/>
    <cellStyle name="Normal 3 2" xfId="15" xr:uid="{00000000-0005-0000-0000-00000B000000}"/>
    <cellStyle name="Normal 3 2 2" xfId="21" xr:uid="{00000000-0005-0000-0000-00000C000000}"/>
    <cellStyle name="Normal 4" xfId="16" xr:uid="{00000000-0005-0000-0000-00000D000000}"/>
    <cellStyle name="Normal 4 2" xfId="20" xr:uid="{00000000-0005-0000-0000-00000E000000}"/>
    <cellStyle name="Normal 7" xfId="22" xr:uid="{00000000-0005-0000-0000-00000F000000}"/>
    <cellStyle name="Normal_VPU NAVRIIP Standards" xfId="1" xr:uid="{00000000-0005-0000-0000-000010000000}"/>
    <cellStyle name="Normal1" xfId="2" xr:uid="{00000000-0005-0000-0000-000011000000}"/>
    <cellStyle name="Normal2" xfId="3" xr:uid="{00000000-0005-0000-0000-000012000000}"/>
    <cellStyle name="Percent" xfId="4" builtinId="5"/>
    <cellStyle name="Percent 2" xfId="17" xr:uid="{00000000-0005-0000-0000-000014000000}"/>
    <cellStyle name="Percent 2 2" xfId="9" xr:uid="{00000000-0005-0000-0000-000015000000}"/>
    <cellStyle name="Percent 2 2 2" xfId="18" xr:uid="{00000000-0005-0000-0000-000016000000}"/>
  </cellStyles>
  <dxfs count="15">
    <dxf>
      <fill>
        <patternFill>
          <bgColor theme="0" tint="-0.24994659260841701"/>
        </patternFill>
      </fill>
    </dxf>
    <dxf>
      <font>
        <color rgb="FFFFFF99"/>
      </font>
    </dxf>
    <dxf>
      <font>
        <color rgb="FFFF7979"/>
      </font>
    </dxf>
    <dxf>
      <font>
        <color rgb="FFFF7979"/>
      </font>
    </dxf>
    <dxf>
      <font>
        <color rgb="FFFFFF99"/>
      </font>
    </dxf>
    <dxf>
      <font>
        <color rgb="FF66FF66"/>
      </font>
    </dxf>
    <dxf>
      <font>
        <color rgb="FFFFFF99"/>
      </font>
    </dxf>
    <dxf>
      <font>
        <color rgb="FFFFFF99"/>
      </font>
    </dxf>
    <dxf>
      <font>
        <color rgb="FF66FF66"/>
      </font>
    </dxf>
    <dxf>
      <font>
        <color rgb="FFFF7979"/>
      </font>
    </dxf>
    <dxf>
      <font>
        <color rgb="FFFFFF99"/>
      </font>
    </dxf>
    <dxf>
      <font>
        <color rgb="FF66FF66"/>
      </font>
    </dxf>
    <dxf>
      <font>
        <color rgb="FFFF7979"/>
      </font>
    </dxf>
    <dxf>
      <font>
        <color rgb="FFFFFF99"/>
      </font>
    </dxf>
    <dxf>
      <font>
        <color rgb="FFFF7979"/>
      </font>
    </dxf>
  </dxfs>
  <tableStyles count="0" defaultTableStyle="TableStyleMedium9" defaultPivotStyle="PivotStyleLight16"/>
  <colors>
    <mruColors>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eanrfkfs18\nrfk$\WINNT\Temporary%20Internet%20Files\OLKE1\WORKSHEETS-%20RFT%20DATA\JUN%2005\VS32%20Jun05%20NAVRIIP.xls!VS%20(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eanrfkfs18\nrfk$\WINNT\Temporary%20Internet%20Files\OLK1297\VS22%20OCT04%20NAVRIIP%20Worksheet.xls!VS%20(8)"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Temporary%20Internet%20Files\OLK1A\OLKE1\WORKSHEETS-%20RFT%20DATA\JUN%2005\VS32%20Jun05%20NAVRIIP.xls!VS%20(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WINNT\Temporary%20Internet%20Files\OLK1A\OLKE1\WORKSHEETS-%20RFT%20DATA\JUN%2005\VS32%20Jun05%20NAVRIIP.xls!VS%20(6)"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Temporary%20Internet%20Files\OLK1A\OLK1297\VS22%20OCT04%20NAVRIIP%20Worksheet.xls!VS%20(8)"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WINNT\Temporary%20Internet%20Files\OLK1A\OLK1297\VS22%20OCT04%20NAVRIIP%20Worksheet.xls!VS%20(8)"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INNT\Temporary%20Internet%20Files\OLKE1\WORKSHEETS-%20RFT%20DATA\JUN%2005\VS32%20Jun05%20NAVRIIP.xls!VS%20(6)"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INNT\Temporary%20Internet%20Files\OLK1297\VS22%20OCT04%20NAVRIIP%20Worksheet.xls!VS%20(8)"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INNT\Temporary%20Internet%20Files\OLKE1\MH60S%20DRAFT%20STANDARDS%202%20SEP%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32 Jun05 NAVRII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22 OCT04 NAVRIIP Work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BUDGETS"/>
      <sheetName val="REVISED BUDGETS"/>
      <sheetName val="CHARTS"/>
      <sheetName val="Planning Factors"/>
      <sheetName val="HSC EXP 1AC FDNF STANDARD"/>
      <sheetName val="HSC EXP 2 AC FDNF ESG STANDARD"/>
      <sheetName val="HSC EXP 4AC FDNF STANDARD"/>
      <sheetName val="HSC EXP 2 AC FDNF MSC STANDARD"/>
      <sheetName val="HSC EXP 3 AC FDNF STANDARD"/>
      <sheetName val="HSC EXP 2 AC CSG ESG W FRS STN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0"/>
  <sheetViews>
    <sheetView showGridLines="0" workbookViewId="0">
      <selection activeCell="A2" sqref="A2"/>
    </sheetView>
  </sheetViews>
  <sheetFormatPr defaultRowHeight="12.75" x14ac:dyDescent="0.2"/>
  <cols>
    <col min="1" max="1" width="57.85546875" bestFit="1" customWidth="1"/>
    <col min="2" max="2" width="20" customWidth="1"/>
    <col min="3" max="3" width="6" bestFit="1" customWidth="1"/>
    <col min="4" max="4" width="11.42578125" customWidth="1"/>
  </cols>
  <sheetData>
    <row r="1" spans="1:5" s="49" customFormat="1" ht="15.75" thickBot="1" x14ac:dyDescent="0.3">
      <c r="A1" s="279" t="s">
        <v>0</v>
      </c>
      <c r="B1" s="280"/>
      <c r="C1" s="246" t="s">
        <v>1</v>
      </c>
      <c r="D1" s="48" t="s">
        <v>2</v>
      </c>
    </row>
    <row r="2" spans="1:5" s="49" customFormat="1" ht="15" x14ac:dyDescent="0.25">
      <c r="A2" s="50" t="str">
        <f>'VPU (U)'!A1</f>
        <v xml:space="preserve">Readiness Standards VPU P-8A </v>
      </c>
      <c r="B2" s="117" t="s">
        <v>3</v>
      </c>
      <c r="C2" s="247">
        <f>'VPU (U)'!J1</f>
        <v>14.01</v>
      </c>
      <c r="D2" s="51">
        <f>'VPU (U)'!G1</f>
        <v>44835</v>
      </c>
      <c r="E2" s="52" t="str">
        <f t="shared" ref="E2:E14" ca="1" si="0">IF(D2&gt;NOW()-90," ! NEW","")</f>
        <v/>
      </c>
    </row>
    <row r="3" spans="1:5" s="49" customFormat="1" ht="15" x14ac:dyDescent="0.25">
      <c r="A3" s="53" t="str">
        <f>'VPU P-8A Reduce NTA Matrix'!C2</f>
        <v>Navy P-8A VPU TMS Reduced NTA to Mission System Map</v>
      </c>
      <c r="B3" s="118"/>
      <c r="C3" s="249"/>
      <c r="D3" s="54">
        <f>'VPU P-8A Reduce NTA Matrix'!B1</f>
        <v>44166</v>
      </c>
      <c r="E3" s="52" t="str">
        <f t="shared" ca="1" si="0"/>
        <v/>
      </c>
    </row>
    <row r="4" spans="1:5" s="49" customFormat="1" ht="15" x14ac:dyDescent="0.25">
      <c r="A4" s="55"/>
      <c r="B4" s="119"/>
      <c r="C4" s="63"/>
      <c r="D4" s="54"/>
      <c r="E4" s="52" t="str">
        <f t="shared" ca="1" si="0"/>
        <v/>
      </c>
    </row>
    <row r="5" spans="1:5" s="49" customFormat="1" ht="15" x14ac:dyDescent="0.25">
      <c r="A5" s="55"/>
      <c r="B5" s="119"/>
      <c r="C5" s="63"/>
      <c r="D5" s="56"/>
      <c r="E5" s="52" t="str">
        <f t="shared" ca="1" si="0"/>
        <v/>
      </c>
    </row>
    <row r="6" spans="1:5" s="49" customFormat="1" ht="15" x14ac:dyDescent="0.25">
      <c r="A6" s="55"/>
      <c r="B6" s="119"/>
      <c r="C6" s="63"/>
      <c r="D6" s="54"/>
      <c r="E6" s="52" t="str">
        <f t="shared" ca="1" si="0"/>
        <v/>
      </c>
    </row>
    <row r="7" spans="1:5" s="49" customFormat="1" ht="15" x14ac:dyDescent="0.25">
      <c r="A7" s="55"/>
      <c r="B7" s="119"/>
      <c r="C7" s="63"/>
      <c r="D7" s="54"/>
      <c r="E7" s="52" t="str">
        <f t="shared" ca="1" si="0"/>
        <v/>
      </c>
    </row>
    <row r="8" spans="1:5" s="49" customFormat="1" ht="15" x14ac:dyDescent="0.25">
      <c r="A8" s="55"/>
      <c r="B8" s="119"/>
      <c r="C8" s="63"/>
      <c r="D8" s="54"/>
      <c r="E8" s="52" t="str">
        <f t="shared" ca="1" si="0"/>
        <v/>
      </c>
    </row>
    <row r="9" spans="1:5" s="49" customFormat="1" ht="15" x14ac:dyDescent="0.25">
      <c r="A9" s="55"/>
      <c r="B9" s="119"/>
      <c r="C9" s="63"/>
      <c r="D9" s="54"/>
      <c r="E9" s="52" t="str">
        <f t="shared" ca="1" si="0"/>
        <v/>
      </c>
    </row>
    <row r="10" spans="1:5" s="49" customFormat="1" ht="15" x14ac:dyDescent="0.25">
      <c r="A10" s="55"/>
      <c r="B10" s="119"/>
      <c r="C10" s="63"/>
      <c r="D10" s="56"/>
      <c r="E10" s="52" t="str">
        <f t="shared" ca="1" si="0"/>
        <v/>
      </c>
    </row>
    <row r="11" spans="1:5" s="49" customFormat="1" ht="15" x14ac:dyDescent="0.25">
      <c r="A11" s="55"/>
      <c r="B11" s="119"/>
      <c r="C11" s="63"/>
      <c r="D11" s="56"/>
      <c r="E11" s="52" t="str">
        <f t="shared" ca="1" si="0"/>
        <v/>
      </c>
    </row>
    <row r="12" spans="1:5" s="49" customFormat="1" ht="15" x14ac:dyDescent="0.25">
      <c r="A12" s="55"/>
      <c r="B12" s="119"/>
      <c r="C12" s="63"/>
      <c r="D12" s="56"/>
      <c r="E12" s="52" t="str">
        <f t="shared" ca="1" si="0"/>
        <v/>
      </c>
    </row>
    <row r="13" spans="1:5" s="49" customFormat="1" ht="15" x14ac:dyDescent="0.25">
      <c r="A13" s="55"/>
      <c r="B13" s="119"/>
      <c r="C13" s="63"/>
      <c r="D13" s="56"/>
      <c r="E13" s="52" t="str">
        <f t="shared" ca="1" si="0"/>
        <v/>
      </c>
    </row>
    <row r="14" spans="1:5" s="49" customFormat="1" ht="15.75" thickBot="1" x14ac:dyDescent="0.3">
      <c r="A14" s="57"/>
      <c r="B14" s="120"/>
      <c r="C14" s="248"/>
      <c r="D14" s="58"/>
      <c r="E14" s="52" t="str">
        <f t="shared" ca="1" si="0"/>
        <v/>
      </c>
    </row>
    <row r="15" spans="1:5" s="49" customFormat="1" ht="15" x14ac:dyDescent="0.25"/>
    <row r="16" spans="1:5" s="49" customFormat="1" ht="15" x14ac:dyDescent="0.25"/>
    <row r="17" spans="1:3" s="49" customFormat="1" ht="15" x14ac:dyDescent="0.25"/>
    <row r="18" spans="1:3" s="49" customFormat="1" ht="15" x14ac:dyDescent="0.25"/>
    <row r="19" spans="1:3" s="49" customFormat="1" ht="15" x14ac:dyDescent="0.25"/>
    <row r="20" spans="1:3" s="49" customFormat="1" ht="15" x14ac:dyDescent="0.25">
      <c r="A20" s="59" t="s">
        <v>4</v>
      </c>
      <c r="B20" s="59"/>
      <c r="C20" s="59"/>
    </row>
  </sheetData>
  <mergeCells count="1">
    <mergeCell ref="A1:B1"/>
  </mergeCells>
  <hyperlinks>
    <hyperlink ref="A2" location="'VPU (U)'!A1" display="'VPU (U)'!A1" xr:uid="{00000000-0004-0000-0000-000000000000}"/>
    <hyperlink ref="B2" location="'VPU (U)'!A115" display="AMFOM" xr:uid="{00000000-0004-0000-0000-000001000000}"/>
    <hyperlink ref="A3" location="'VPU P-8A Reduce NTA Matrix'!A1" display="'VPU P-8A Reduce NTA Matrix'!A1" xr:uid="{00000000-0004-0000-0000-000002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9"/>
  <sheetViews>
    <sheetView showGridLines="0" workbookViewId="0">
      <selection activeCell="A9" sqref="A9:A10"/>
    </sheetView>
  </sheetViews>
  <sheetFormatPr defaultColWidth="97.5703125" defaultRowHeight="15" x14ac:dyDescent="0.25"/>
  <cols>
    <col min="1" max="1" width="9.7109375" style="49" bestFit="1" customWidth="1"/>
    <col min="2" max="2" width="23" style="49" bestFit="1" customWidth="1"/>
    <col min="3" max="3" width="97.42578125" style="49" bestFit="1" customWidth="1"/>
    <col min="4" max="16384" width="97.5703125" style="49"/>
  </cols>
  <sheetData>
    <row r="1" spans="1:3" x14ac:dyDescent="0.25">
      <c r="A1" s="60" t="s">
        <v>5</v>
      </c>
      <c r="B1" s="60" t="s">
        <v>6</v>
      </c>
      <c r="C1" s="61" t="s">
        <v>7</v>
      </c>
    </row>
    <row r="2" spans="1:3" x14ac:dyDescent="0.25">
      <c r="A2" s="87">
        <v>41426</v>
      </c>
      <c r="B2" s="86" t="s">
        <v>8</v>
      </c>
      <c r="C2" s="62" t="s">
        <v>9</v>
      </c>
    </row>
    <row r="3" spans="1:3" x14ac:dyDescent="0.25">
      <c r="A3" s="84">
        <v>41426</v>
      </c>
      <c r="B3" s="85" t="s">
        <v>10</v>
      </c>
      <c r="C3" s="64" t="s">
        <v>11</v>
      </c>
    </row>
    <row r="4" spans="1:3" x14ac:dyDescent="0.25">
      <c r="A4" s="84">
        <v>42278</v>
      </c>
      <c r="B4" s="85" t="s">
        <v>8</v>
      </c>
      <c r="C4" s="63" t="s">
        <v>12</v>
      </c>
    </row>
    <row r="5" spans="1:3" x14ac:dyDescent="0.25">
      <c r="A5" s="84">
        <v>42948</v>
      </c>
      <c r="B5" s="85" t="s">
        <v>8</v>
      </c>
      <c r="C5" s="64" t="s">
        <v>13</v>
      </c>
    </row>
    <row r="6" spans="1:3" x14ac:dyDescent="0.25">
      <c r="A6" s="84">
        <v>43435</v>
      </c>
      <c r="B6" s="88" t="s">
        <v>8</v>
      </c>
      <c r="C6" s="63" t="s">
        <v>14</v>
      </c>
    </row>
    <row r="7" spans="1:3" x14ac:dyDescent="0.25">
      <c r="A7" s="84">
        <v>43435</v>
      </c>
      <c r="B7" s="124" t="s">
        <v>10</v>
      </c>
      <c r="C7" s="63" t="s">
        <v>15</v>
      </c>
    </row>
    <row r="8" spans="1:3" x14ac:dyDescent="0.25">
      <c r="A8" s="84">
        <v>43435</v>
      </c>
      <c r="B8" s="125" t="s">
        <v>10</v>
      </c>
      <c r="C8" s="62" t="s">
        <v>16</v>
      </c>
    </row>
    <row r="9" spans="1:3" x14ac:dyDescent="0.25">
      <c r="A9" s="84">
        <v>44228</v>
      </c>
      <c r="B9" s="125" t="s">
        <v>8</v>
      </c>
      <c r="C9" s="62" t="s">
        <v>17</v>
      </c>
    </row>
    <row r="10" spans="1:3" x14ac:dyDescent="0.25">
      <c r="A10" s="84">
        <v>44228</v>
      </c>
      <c r="B10" s="125" t="s">
        <v>8</v>
      </c>
      <c r="C10" s="62" t="s">
        <v>18</v>
      </c>
    </row>
    <row r="11" spans="1:3" x14ac:dyDescent="0.25">
      <c r="A11" s="84">
        <v>44228</v>
      </c>
      <c r="B11" s="125" t="s">
        <v>8</v>
      </c>
      <c r="C11" s="62" t="s">
        <v>19</v>
      </c>
    </row>
    <row r="12" spans="1:3" x14ac:dyDescent="0.25">
      <c r="A12" s="88"/>
      <c r="B12" s="88"/>
      <c r="C12" s="63"/>
    </row>
    <row r="13" spans="1:3" x14ac:dyDescent="0.25">
      <c r="A13" s="63"/>
      <c r="B13" s="63"/>
      <c r="C13" s="63"/>
    </row>
    <row r="14" spans="1:3" x14ac:dyDescent="0.25">
      <c r="A14" s="63"/>
      <c r="B14" s="63"/>
      <c r="C14" s="63"/>
    </row>
    <row r="15" spans="1:3" x14ac:dyDescent="0.25">
      <c r="A15" s="63"/>
      <c r="B15" s="63"/>
      <c r="C15" s="63"/>
    </row>
    <row r="16" spans="1:3" x14ac:dyDescent="0.25">
      <c r="A16" s="63"/>
      <c r="B16" s="63"/>
      <c r="C16" s="63"/>
    </row>
    <row r="17" spans="1:3" x14ac:dyDescent="0.25">
      <c r="A17" s="63"/>
      <c r="B17" s="63"/>
      <c r="C17" s="63"/>
    </row>
    <row r="18" spans="1:3" x14ac:dyDescent="0.25">
      <c r="A18" s="63"/>
      <c r="B18" s="63"/>
      <c r="C18" s="63"/>
    </row>
    <row r="19" spans="1:3" x14ac:dyDescent="0.25">
      <c r="A19" s="63"/>
      <c r="B19" s="63"/>
      <c r="C19" s="63"/>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R120"/>
  <sheetViews>
    <sheetView showGridLines="0" tabSelected="1" workbookViewId="0">
      <selection activeCell="B39" sqref="B39:D48"/>
    </sheetView>
  </sheetViews>
  <sheetFormatPr defaultColWidth="9.140625" defaultRowHeight="11.25" x14ac:dyDescent="0.2"/>
  <cols>
    <col min="1" max="1" width="43.85546875" style="14" bestFit="1" customWidth="1"/>
    <col min="2" max="3" width="6.28515625" style="13" customWidth="1"/>
    <col min="4" max="4" width="6.85546875" style="14" bestFit="1" customWidth="1"/>
    <col min="5" max="5" width="5.7109375" style="14" customWidth="1"/>
    <col min="6" max="6" width="5.7109375" style="16" customWidth="1"/>
    <col min="7" max="7" width="5.7109375" style="14" customWidth="1"/>
    <col min="8" max="8" width="10" style="14" bestFit="1" customWidth="1"/>
    <col min="9" max="18" width="9.140625" style="14"/>
    <col min="19" max="16384" width="9.140625" style="1"/>
  </cols>
  <sheetData>
    <row r="1" spans="1:18" s="34" customFormat="1" ht="18.75" x14ac:dyDescent="0.3">
      <c r="A1" s="31" t="s">
        <v>20</v>
      </c>
      <c r="B1" s="31"/>
      <c r="C1" s="36"/>
      <c r="D1" s="36"/>
      <c r="F1" s="32" t="s">
        <v>21</v>
      </c>
      <c r="G1" s="287">
        <v>44835</v>
      </c>
      <c r="H1" s="288"/>
      <c r="I1" s="245" t="s">
        <v>22</v>
      </c>
      <c r="J1" s="33">
        <v>14.01</v>
      </c>
      <c r="K1" s="33"/>
      <c r="L1" s="33"/>
      <c r="P1" s="33"/>
      <c r="Q1" s="33"/>
      <c r="R1" s="33"/>
    </row>
    <row r="2" spans="1:18" s="14" customFormat="1" ht="12.75" x14ac:dyDescent="0.2">
      <c r="A2" s="6" t="s">
        <v>23</v>
      </c>
      <c r="B2" s="37">
        <v>4</v>
      </c>
      <c r="C2" s="38"/>
      <c r="D2" s="38"/>
      <c r="E2" s="41"/>
      <c r="F2" s="121" t="s">
        <v>24</v>
      </c>
      <c r="G2" s="41"/>
      <c r="I2" s="6"/>
    </row>
    <row r="3" spans="1:18" s="14" customFormat="1" ht="12" x14ac:dyDescent="0.2">
      <c r="A3" s="7" t="s">
        <v>25</v>
      </c>
      <c r="B3" s="42">
        <f>B4/B2</f>
        <v>1</v>
      </c>
      <c r="C3" s="38"/>
      <c r="D3" s="38"/>
      <c r="E3" s="41"/>
      <c r="F3" s="122" t="s">
        <v>3</v>
      </c>
      <c r="G3" s="41"/>
      <c r="I3" s="7"/>
    </row>
    <row r="4" spans="1:18" s="14" customFormat="1" x14ac:dyDescent="0.2">
      <c r="A4" s="6" t="s">
        <v>26</v>
      </c>
      <c r="B4" s="11">
        <v>4</v>
      </c>
      <c r="C4" s="6"/>
      <c r="D4" s="6"/>
      <c r="E4" s="41"/>
      <c r="F4" s="16"/>
      <c r="G4" s="41"/>
      <c r="I4" s="6"/>
    </row>
    <row r="5" spans="1:18" s="14" customFormat="1" x14ac:dyDescent="0.2">
      <c r="A5" s="6" t="s">
        <v>27</v>
      </c>
      <c r="B5" s="12">
        <v>5</v>
      </c>
      <c r="C5" s="43"/>
      <c r="D5" s="39"/>
      <c r="E5" s="41"/>
      <c r="F5" s="16"/>
      <c r="G5" s="41"/>
      <c r="I5" s="6"/>
    </row>
    <row r="6" spans="1:18" s="14" customFormat="1" x14ac:dyDescent="0.2">
      <c r="A6" s="8" t="s">
        <v>28</v>
      </c>
      <c r="B6" s="12">
        <v>37.299999999999997</v>
      </c>
      <c r="C6" s="6"/>
      <c r="D6" s="6"/>
      <c r="E6" s="41"/>
      <c r="F6" s="15"/>
      <c r="G6" s="41"/>
      <c r="I6" s="8"/>
    </row>
    <row r="7" spans="1:18" s="14" customFormat="1" x14ac:dyDescent="0.2">
      <c r="A7" s="7" t="s">
        <v>29</v>
      </c>
      <c r="B7" s="44">
        <f>B6*B4</f>
        <v>149.19999999999999</v>
      </c>
      <c r="C7" s="6"/>
      <c r="D7" s="6"/>
      <c r="E7" s="41"/>
      <c r="F7" s="17"/>
      <c r="G7" s="41"/>
      <c r="I7" s="7"/>
    </row>
    <row r="8" spans="1:18" s="14" customFormat="1" x14ac:dyDescent="0.2">
      <c r="A8" s="7" t="s">
        <v>30</v>
      </c>
      <c r="B8" s="44">
        <f>B7/B5</f>
        <v>29.839999999999996</v>
      </c>
      <c r="C8" s="39"/>
      <c r="D8" s="40"/>
      <c r="E8" s="41"/>
      <c r="F8" s="16"/>
      <c r="G8" s="41"/>
      <c r="I8" s="7"/>
    </row>
    <row r="9" spans="1:18" s="14" customFormat="1" x14ac:dyDescent="0.2">
      <c r="A9" s="6" t="s">
        <v>31</v>
      </c>
      <c r="B9" s="12">
        <f>C9*SUM(B4)</f>
        <v>4</v>
      </c>
      <c r="C9" s="12">
        <v>1</v>
      </c>
      <c r="D9" s="45" t="s">
        <v>32</v>
      </c>
      <c r="F9" s="41"/>
      <c r="G9" s="46" t="s">
        <v>33</v>
      </c>
      <c r="H9" s="47">
        <v>0.4</v>
      </c>
    </row>
    <row r="10" spans="1:18" s="14" customFormat="1" x14ac:dyDescent="0.2">
      <c r="A10" s="6" t="s">
        <v>34</v>
      </c>
      <c r="B10" s="12">
        <f>C10*SUM(B4)</f>
        <v>100</v>
      </c>
      <c r="C10" s="12">
        <v>25</v>
      </c>
      <c r="D10" s="45" t="s">
        <v>32</v>
      </c>
      <c r="F10" s="41"/>
      <c r="G10" s="77" t="s">
        <v>35</v>
      </c>
      <c r="H10" s="101">
        <v>0.06</v>
      </c>
    </row>
    <row r="11" spans="1:18" s="19" customFormat="1" ht="12" x14ac:dyDescent="0.2">
      <c r="A11" s="72" t="s">
        <v>36</v>
      </c>
      <c r="B11" s="73">
        <f>C11*B4</f>
        <v>24</v>
      </c>
      <c r="C11" s="74">
        <v>6</v>
      </c>
      <c r="D11" s="75" t="s">
        <v>32</v>
      </c>
      <c r="F11" s="21"/>
    </row>
    <row r="12" spans="1:18" s="19" customFormat="1" ht="12" x14ac:dyDescent="0.2">
      <c r="A12" s="23"/>
      <c r="B12" s="24"/>
      <c r="C12" s="18"/>
      <c r="F12" s="21"/>
    </row>
    <row r="13" spans="1:18" s="19" customFormat="1" ht="26.25" x14ac:dyDescent="0.2">
      <c r="A13" s="2" t="s">
        <v>37</v>
      </c>
      <c r="B13" s="10" t="s">
        <v>38</v>
      </c>
      <c r="C13" s="10" t="s">
        <v>39</v>
      </c>
      <c r="D13" s="10" t="s">
        <v>40</v>
      </c>
      <c r="F13" s="21"/>
    </row>
    <row r="14" spans="1:18" s="19" customFormat="1" ht="12" x14ac:dyDescent="0.2">
      <c r="A14" s="2" t="s">
        <v>41</v>
      </c>
      <c r="B14" s="3" t="s">
        <v>42</v>
      </c>
      <c r="C14" s="3" t="s">
        <v>43</v>
      </c>
      <c r="D14" s="3" t="s">
        <v>44</v>
      </c>
      <c r="F14" s="21"/>
    </row>
    <row r="15" spans="1:18" s="19" customFormat="1" ht="12" x14ac:dyDescent="0.2">
      <c r="A15" s="2" t="s">
        <v>45</v>
      </c>
      <c r="B15" s="4">
        <v>1</v>
      </c>
      <c r="C15" s="4">
        <v>1</v>
      </c>
      <c r="D15" s="4">
        <v>1</v>
      </c>
      <c r="F15" s="21"/>
    </row>
    <row r="16" spans="1:18" s="19" customFormat="1" ht="12" x14ac:dyDescent="0.2">
      <c r="A16" s="5" t="s">
        <v>46</v>
      </c>
      <c r="B16" s="240" t="s">
        <v>38</v>
      </c>
      <c r="C16" s="240" t="s">
        <v>47</v>
      </c>
      <c r="D16" s="240" t="s">
        <v>48</v>
      </c>
      <c r="F16" s="21"/>
    </row>
    <row r="17" spans="1:7" s="19" customFormat="1" ht="12.75" x14ac:dyDescent="0.2">
      <c r="A17" s="65" t="s">
        <v>49</v>
      </c>
      <c r="B17" s="232"/>
      <c r="C17" s="233"/>
      <c r="D17" s="234"/>
      <c r="F17" s="21"/>
    </row>
    <row r="18" spans="1:7" s="19" customFormat="1" ht="12" x14ac:dyDescent="0.2">
      <c r="A18" s="66" t="s">
        <v>50</v>
      </c>
      <c r="B18" s="241">
        <v>80</v>
      </c>
      <c r="C18" s="241">
        <v>80</v>
      </c>
      <c r="D18" s="241">
        <v>80</v>
      </c>
      <c r="F18" s="21"/>
    </row>
    <row r="19" spans="1:7" s="19" customFormat="1" ht="12" x14ac:dyDescent="0.2">
      <c r="A19" s="67" t="s">
        <v>51</v>
      </c>
      <c r="B19" s="25">
        <v>0.5</v>
      </c>
      <c r="C19" s="25">
        <v>0.65</v>
      </c>
      <c r="D19" s="25">
        <v>0.8</v>
      </c>
      <c r="F19" s="21"/>
    </row>
    <row r="20" spans="1:7" s="19" customFormat="1" ht="12" x14ac:dyDescent="0.2">
      <c r="A20" s="68" t="s">
        <v>52</v>
      </c>
      <c r="B20" s="284"/>
      <c r="C20" s="285"/>
      <c r="D20" s="286"/>
      <c r="F20" s="21"/>
    </row>
    <row r="21" spans="1:7" s="19" customFormat="1" ht="12" x14ac:dyDescent="0.2">
      <c r="A21" s="69" t="s">
        <v>53</v>
      </c>
      <c r="B21" s="26">
        <f>B8*B19</f>
        <v>14.919999999999998</v>
      </c>
      <c r="C21" s="26">
        <f>B8*C19</f>
        <v>19.395999999999997</v>
      </c>
      <c r="D21" s="26">
        <f>B8*D19</f>
        <v>23.872</v>
      </c>
      <c r="F21" s="21"/>
    </row>
    <row r="22" spans="1:7" s="19" customFormat="1" ht="12" x14ac:dyDescent="0.2">
      <c r="A22" s="69" t="s">
        <v>54</v>
      </c>
      <c r="B22" s="27">
        <f>B5*B21</f>
        <v>74.599999999999994</v>
      </c>
      <c r="C22" s="27">
        <f>B5*C21</f>
        <v>96.97999999999999</v>
      </c>
      <c r="D22" s="27">
        <f>B5*D21</f>
        <v>119.36</v>
      </c>
      <c r="F22" s="21"/>
    </row>
    <row r="23" spans="1:7" s="19" customFormat="1" ht="12" x14ac:dyDescent="0.2">
      <c r="A23" s="69" t="s">
        <v>55</v>
      </c>
      <c r="B23" s="28">
        <f>B9</f>
        <v>4</v>
      </c>
      <c r="C23" s="28">
        <f>B9</f>
        <v>4</v>
      </c>
      <c r="D23" s="28">
        <f>B9</f>
        <v>4</v>
      </c>
      <c r="F23" s="21"/>
    </row>
    <row r="24" spans="1:7" s="19" customFormat="1" ht="12" x14ac:dyDescent="0.2">
      <c r="A24" s="69" t="s">
        <v>56</v>
      </c>
      <c r="B24" s="82">
        <f>IF(ISBLANK(B89),0,$B$10)</f>
        <v>0</v>
      </c>
      <c r="C24" s="82">
        <f>IF(ISBLANK(C89),0,$B$10)</f>
        <v>100</v>
      </c>
      <c r="D24" s="82">
        <f>IF(ISBLANK(D89),0,$B$10)</f>
        <v>100</v>
      </c>
      <c r="F24" s="29"/>
    </row>
    <row r="25" spans="1:7" s="19" customFormat="1" ht="12" x14ac:dyDescent="0.2">
      <c r="A25" s="69" t="s">
        <v>57</v>
      </c>
      <c r="B25" s="83">
        <f>B21*$B$5+SUM(B23:B24)</f>
        <v>78.599999999999994</v>
      </c>
      <c r="C25" s="83">
        <f>C21*$B$5+SUM(C23:C24)</f>
        <v>200.98</v>
      </c>
      <c r="D25" s="83">
        <f>D21*$B$5+SUM(D23:D24)</f>
        <v>223.36</v>
      </c>
      <c r="F25" s="22"/>
    </row>
    <row r="26" spans="1:7" s="19" customFormat="1" ht="12" x14ac:dyDescent="0.2">
      <c r="A26" s="70" t="s">
        <v>58</v>
      </c>
      <c r="B26" s="76">
        <f>-IF(ISBLANK(B88),0,MIN(B$22*$H$10,B$22-$B$7*$H$9))</f>
        <v>-4.4759999999999991</v>
      </c>
      <c r="C26" s="76">
        <f>-IF(ISBLANK(C88),0,MIN(C$22*$H$10,C$22-$B$7*$H$9))</f>
        <v>-5.8187999999999995</v>
      </c>
      <c r="D26" s="76">
        <f>-IF(ISBLANK(D88),0,MIN(D$22*$H$10,D$22-$B$7*$H$9))</f>
        <v>0</v>
      </c>
      <c r="F26" s="20"/>
    </row>
    <row r="27" spans="1:7" s="19" customFormat="1" ht="12" x14ac:dyDescent="0.2">
      <c r="A27" s="69" t="s">
        <v>59</v>
      </c>
      <c r="B27" s="28">
        <f>B25+B26</f>
        <v>74.123999999999995</v>
      </c>
      <c r="C27" s="28">
        <f>C25+C26</f>
        <v>195.16119999999998</v>
      </c>
      <c r="D27" s="28">
        <f>D25+D26</f>
        <v>223.36</v>
      </c>
      <c r="F27" s="22"/>
    </row>
    <row r="28" spans="1:7" s="19" customFormat="1" ht="12" x14ac:dyDescent="0.2">
      <c r="A28" s="70" t="s">
        <v>60</v>
      </c>
      <c r="B28" s="28">
        <f>B27</f>
        <v>74.123999999999995</v>
      </c>
      <c r="C28" s="28">
        <f>C27</f>
        <v>195.16119999999998</v>
      </c>
      <c r="D28" s="28">
        <f>D27</f>
        <v>223.36</v>
      </c>
      <c r="E28" s="35"/>
      <c r="F28" s="21"/>
    </row>
    <row r="29" spans="1:7" s="19" customFormat="1" ht="12" x14ac:dyDescent="0.2">
      <c r="A29" s="71" t="s">
        <v>61</v>
      </c>
      <c r="B29" s="281"/>
      <c r="C29" s="282"/>
      <c r="D29" s="283"/>
      <c r="E29" s="35"/>
      <c r="F29" s="21"/>
    </row>
    <row r="30" spans="1:7" s="19" customFormat="1" ht="12" x14ac:dyDescent="0.2">
      <c r="A30" s="70" t="s">
        <v>62</v>
      </c>
      <c r="B30" s="76">
        <f>IF(ISBLANK(B88),0,$B$11)</f>
        <v>24</v>
      </c>
      <c r="C30" s="76">
        <f>IF(ISBLANK(C88),0,$B$11)</f>
        <v>24</v>
      </c>
      <c r="D30" s="76">
        <f>IF(ISBLANK(D88),0,$B$11)</f>
        <v>0</v>
      </c>
      <c r="E30" s="35"/>
      <c r="F30" s="21"/>
    </row>
    <row r="31" spans="1:7" s="206" customFormat="1" ht="12.75" x14ac:dyDescent="0.2">
      <c r="A31" s="202" t="s">
        <v>63</v>
      </c>
      <c r="B31" s="203"/>
      <c r="C31" s="204"/>
      <c r="D31" s="239"/>
      <c r="E31" s="205"/>
      <c r="F31" s="111"/>
    </row>
    <row r="32" spans="1:7" s="206" customFormat="1" ht="12" x14ac:dyDescent="0.2">
      <c r="A32" s="207" t="s">
        <v>64</v>
      </c>
      <c r="B32" s="208">
        <v>0.6</v>
      </c>
      <c r="C32" s="208">
        <v>0.7</v>
      </c>
      <c r="D32" s="208">
        <v>0.8</v>
      </c>
      <c r="E32" s="209"/>
      <c r="F32" s="205"/>
      <c r="G32" s="210"/>
    </row>
    <row r="33" spans="1:7" s="206" customFormat="1" ht="12" x14ac:dyDescent="0.2">
      <c r="A33" s="207" t="s">
        <v>65</v>
      </c>
      <c r="B33" s="208">
        <v>0.5</v>
      </c>
      <c r="C33" s="208">
        <v>0.66</v>
      </c>
      <c r="D33" s="208">
        <v>0.7</v>
      </c>
      <c r="E33" s="209"/>
      <c r="F33" s="205"/>
      <c r="G33" s="211"/>
    </row>
    <row r="34" spans="1:7" s="206" customFormat="1" ht="12" x14ac:dyDescent="0.2">
      <c r="A34" s="207" t="s">
        <v>66</v>
      </c>
      <c r="B34" s="208" t="s">
        <v>67</v>
      </c>
      <c r="C34" s="208" t="s">
        <v>67</v>
      </c>
      <c r="D34" s="208" t="s">
        <v>67</v>
      </c>
      <c r="E34" s="209"/>
      <c r="F34" s="205"/>
      <c r="G34" s="211"/>
    </row>
    <row r="35" spans="1:7" s="206" customFormat="1" ht="12" x14ac:dyDescent="0.2">
      <c r="A35" s="9" t="s">
        <v>68</v>
      </c>
      <c r="B35" s="212">
        <f>IF(B16="PTDO",$B$2*B32,$B$2*B32)</f>
        <v>2.4</v>
      </c>
      <c r="C35" s="212">
        <f>IF(C16="Detach",$B$2*C32,$B$2*C32)</f>
        <v>2.8</v>
      </c>
      <c r="D35" s="212">
        <f>IF(D16="Deploy",$B$2*D32,$B$2*D32)</f>
        <v>3.2</v>
      </c>
      <c r="E35" s="213"/>
      <c r="F35" s="205"/>
      <c r="G35" s="214"/>
    </row>
    <row r="36" spans="1:7" s="206" customFormat="1" ht="12" x14ac:dyDescent="0.2">
      <c r="A36" s="9" t="s">
        <v>69</v>
      </c>
      <c r="B36" s="215">
        <f>IF(B16="PTDO",$B$2*B33,$B$2*B33)</f>
        <v>2</v>
      </c>
      <c r="C36" s="215">
        <f>IF(C16="Detach",$B$2*C33,$B$2*C33)</f>
        <v>2.64</v>
      </c>
      <c r="D36" s="215">
        <f>IF(D16="Deploy",$B$2*D33,$B$2*D33)</f>
        <v>2.8</v>
      </c>
      <c r="E36" s="213"/>
      <c r="F36" s="205"/>
      <c r="G36" s="214"/>
    </row>
    <row r="37" spans="1:7" s="206" customFormat="1" ht="12" x14ac:dyDescent="0.2">
      <c r="A37" s="250" t="s">
        <v>70</v>
      </c>
      <c r="B37" s="212" t="s">
        <v>67</v>
      </c>
      <c r="C37" s="212" t="s">
        <v>67</v>
      </c>
      <c r="D37" s="212" t="s">
        <v>67</v>
      </c>
      <c r="E37" s="213"/>
      <c r="F37" s="205"/>
      <c r="G37" s="214"/>
    </row>
    <row r="38" spans="1:7" s="219" customFormat="1" ht="12.75" x14ac:dyDescent="0.2">
      <c r="A38" s="202" t="s">
        <v>71</v>
      </c>
      <c r="B38" s="216"/>
      <c r="C38" s="217"/>
      <c r="D38" s="238"/>
      <c r="E38" s="218"/>
      <c r="F38" s="206"/>
      <c r="G38" s="218"/>
    </row>
    <row r="39" spans="1:7" s="206" customFormat="1" ht="12" x14ac:dyDescent="0.2">
      <c r="A39" s="9" t="s">
        <v>72</v>
      </c>
      <c r="B39" s="220" t="s">
        <v>67</v>
      </c>
      <c r="C39" s="220" t="s">
        <v>67</v>
      </c>
      <c r="D39" s="220" t="s">
        <v>67</v>
      </c>
    </row>
    <row r="40" spans="1:7" s="206" customFormat="1" ht="12" x14ac:dyDescent="0.2">
      <c r="A40" s="9" t="s">
        <v>73</v>
      </c>
      <c r="B40" s="220" t="s">
        <v>67</v>
      </c>
      <c r="C40" s="220" t="s">
        <v>67</v>
      </c>
      <c r="D40" s="220" t="s">
        <v>67</v>
      </c>
    </row>
    <row r="41" spans="1:7" s="219" customFormat="1" ht="12" x14ac:dyDescent="0.2">
      <c r="A41" s="9" t="s">
        <v>74</v>
      </c>
      <c r="B41" s="220" t="s">
        <v>67</v>
      </c>
      <c r="C41" s="220" t="s">
        <v>67</v>
      </c>
      <c r="D41" s="220" t="s">
        <v>67</v>
      </c>
      <c r="E41" s="218"/>
      <c r="F41" s="206"/>
      <c r="G41" s="218"/>
    </row>
    <row r="42" spans="1:7" s="219" customFormat="1" ht="12" x14ac:dyDescent="0.2">
      <c r="A42" s="9" t="s">
        <v>75</v>
      </c>
      <c r="B42" s="220" t="s">
        <v>67</v>
      </c>
      <c r="C42" s="220" t="s">
        <v>67</v>
      </c>
      <c r="D42" s="220" t="s">
        <v>67</v>
      </c>
      <c r="E42" s="218"/>
      <c r="F42" s="206"/>
      <c r="G42" s="218"/>
    </row>
    <row r="43" spans="1:7" s="219" customFormat="1" ht="12" x14ac:dyDescent="0.2">
      <c r="A43" s="9" t="s">
        <v>76</v>
      </c>
      <c r="B43" s="220" t="s">
        <v>67</v>
      </c>
      <c r="C43" s="220" t="s">
        <v>67</v>
      </c>
      <c r="D43" s="220" t="s">
        <v>67</v>
      </c>
      <c r="E43" s="218"/>
      <c r="F43" s="206"/>
      <c r="G43" s="218"/>
    </row>
    <row r="44" spans="1:7" s="219" customFormat="1" ht="12" x14ac:dyDescent="0.2">
      <c r="A44" s="9" t="s">
        <v>77</v>
      </c>
      <c r="B44" s="220" t="s">
        <v>67</v>
      </c>
      <c r="C44" s="220" t="s">
        <v>67</v>
      </c>
      <c r="D44" s="220" t="s">
        <v>67</v>
      </c>
      <c r="E44" s="218"/>
      <c r="F44" s="206"/>
      <c r="G44" s="218"/>
    </row>
    <row r="45" spans="1:7" s="219" customFormat="1" ht="12" x14ac:dyDescent="0.2">
      <c r="A45" s="9" t="s">
        <v>78</v>
      </c>
      <c r="B45" s="220" t="s">
        <v>67</v>
      </c>
      <c r="C45" s="220" t="s">
        <v>67</v>
      </c>
      <c r="D45" s="220" t="s">
        <v>67</v>
      </c>
      <c r="E45" s="218"/>
      <c r="F45" s="206"/>
      <c r="G45" s="218"/>
    </row>
    <row r="46" spans="1:7" s="219" customFormat="1" ht="12" x14ac:dyDescent="0.2">
      <c r="A46" s="9" t="s">
        <v>79</v>
      </c>
      <c r="B46" s="220" t="s">
        <v>67</v>
      </c>
      <c r="C46" s="220" t="s">
        <v>67</v>
      </c>
      <c r="D46" s="220" t="s">
        <v>67</v>
      </c>
      <c r="E46" s="218"/>
      <c r="F46" s="206"/>
      <c r="G46" s="218"/>
    </row>
    <row r="47" spans="1:7" s="219" customFormat="1" ht="12" customHeight="1" x14ac:dyDescent="0.2">
      <c r="A47" s="9" t="s">
        <v>80</v>
      </c>
      <c r="B47" s="220" t="s">
        <v>67</v>
      </c>
      <c r="C47" s="220" t="s">
        <v>67</v>
      </c>
      <c r="D47" s="220" t="s">
        <v>67</v>
      </c>
      <c r="E47" s="218"/>
      <c r="F47" s="206"/>
      <c r="G47" s="218"/>
    </row>
    <row r="48" spans="1:7" s="219" customFormat="1" ht="12" customHeight="1" x14ac:dyDescent="0.2">
      <c r="A48" s="221" t="s">
        <v>81</v>
      </c>
      <c r="B48" s="220" t="s">
        <v>67</v>
      </c>
      <c r="C48" s="220" t="s">
        <v>67</v>
      </c>
      <c r="D48" s="220" t="s">
        <v>67</v>
      </c>
      <c r="E48" s="218"/>
      <c r="F48" s="206"/>
      <c r="G48" s="218"/>
    </row>
    <row r="49" spans="1:6" s="219" customFormat="1" ht="12" customHeight="1" x14ac:dyDescent="0.2">
      <c r="A49" s="222" t="s">
        <v>82</v>
      </c>
      <c r="B49" s="235"/>
      <c r="C49" s="236"/>
      <c r="D49" s="237"/>
      <c r="E49" s="223"/>
      <c r="F49" s="206"/>
    </row>
    <row r="50" spans="1:6" s="219" customFormat="1" ht="12" customHeight="1" x14ac:dyDescent="0.2">
      <c r="A50" s="224" t="s">
        <v>83</v>
      </c>
      <c r="B50" s="225">
        <v>12</v>
      </c>
      <c r="C50" s="225">
        <v>12</v>
      </c>
      <c r="D50" s="225">
        <v>12</v>
      </c>
      <c r="E50" s="226"/>
      <c r="F50" s="206"/>
    </row>
    <row r="51" spans="1:6" s="219" customFormat="1" ht="12" customHeight="1" x14ac:dyDescent="0.2">
      <c r="A51" s="227" t="s">
        <v>84</v>
      </c>
      <c r="B51" s="228">
        <v>10</v>
      </c>
      <c r="C51" s="228">
        <v>10</v>
      </c>
      <c r="D51" s="228">
        <v>10</v>
      </c>
      <c r="E51" s="226"/>
      <c r="F51" s="206"/>
    </row>
    <row r="52" spans="1:6" s="219" customFormat="1" ht="12" customHeight="1" x14ac:dyDescent="0.2">
      <c r="A52" s="229" t="s">
        <v>85</v>
      </c>
      <c r="B52" s="230">
        <v>2</v>
      </c>
      <c r="C52" s="230">
        <v>2</v>
      </c>
      <c r="D52" s="230">
        <v>2</v>
      </c>
      <c r="E52" s="226"/>
      <c r="F52" s="206"/>
    </row>
    <row r="53" spans="1:6" s="219" customFormat="1" ht="12" customHeight="1" x14ac:dyDescent="0.2">
      <c r="A53" s="229" t="s">
        <v>86</v>
      </c>
      <c r="B53" s="231">
        <v>4</v>
      </c>
      <c r="C53" s="231">
        <v>4</v>
      </c>
      <c r="D53" s="231">
        <v>4</v>
      </c>
      <c r="E53" s="226"/>
      <c r="F53" s="206"/>
    </row>
    <row r="54" spans="1:6" s="219" customFormat="1" ht="12" customHeight="1" x14ac:dyDescent="0.2">
      <c r="A54" s="229" t="s">
        <v>87</v>
      </c>
      <c r="B54" s="231">
        <v>8</v>
      </c>
      <c r="C54" s="231">
        <v>8</v>
      </c>
      <c r="D54" s="231">
        <v>8</v>
      </c>
      <c r="E54" s="226"/>
      <c r="F54" s="206"/>
    </row>
    <row r="55" spans="1:6" s="219" customFormat="1" ht="12" customHeight="1" x14ac:dyDescent="0.2">
      <c r="A55" s="9" t="s">
        <v>88</v>
      </c>
      <c r="B55" s="228">
        <v>12</v>
      </c>
      <c r="C55" s="228">
        <v>12</v>
      </c>
      <c r="D55" s="228">
        <v>12</v>
      </c>
      <c r="E55" s="226"/>
      <c r="F55" s="206"/>
    </row>
    <row r="56" spans="1:6" s="219" customFormat="1" ht="12" customHeight="1" x14ac:dyDescent="0.2">
      <c r="A56" s="9" t="s">
        <v>89</v>
      </c>
      <c r="B56" s="228">
        <v>10</v>
      </c>
      <c r="C56" s="228">
        <v>10</v>
      </c>
      <c r="D56" s="228">
        <v>10</v>
      </c>
      <c r="E56" s="226"/>
      <c r="F56" s="206"/>
    </row>
    <row r="57" spans="1:6" s="219" customFormat="1" ht="12" customHeight="1" x14ac:dyDescent="0.2">
      <c r="A57" s="229" t="s">
        <v>90</v>
      </c>
      <c r="B57" s="230">
        <v>2</v>
      </c>
      <c r="C57" s="230">
        <v>2</v>
      </c>
      <c r="D57" s="230">
        <v>2</v>
      </c>
      <c r="E57" s="226"/>
      <c r="F57" s="206"/>
    </row>
    <row r="58" spans="1:6" s="219" customFormat="1" ht="12" customHeight="1" x14ac:dyDescent="0.2">
      <c r="A58" s="229" t="s">
        <v>91</v>
      </c>
      <c r="B58" s="231">
        <v>4</v>
      </c>
      <c r="C58" s="231">
        <v>4</v>
      </c>
      <c r="D58" s="231">
        <v>4</v>
      </c>
      <c r="E58" s="226"/>
      <c r="F58" s="206"/>
    </row>
    <row r="59" spans="1:6" s="219" customFormat="1" ht="12" customHeight="1" x14ac:dyDescent="0.2">
      <c r="A59" s="229" t="s">
        <v>92</v>
      </c>
      <c r="B59" s="231">
        <v>8</v>
      </c>
      <c r="C59" s="231">
        <v>8</v>
      </c>
      <c r="D59" s="231">
        <v>8</v>
      </c>
      <c r="E59" s="226"/>
      <c r="F59" s="206"/>
    </row>
    <row r="60" spans="1:6" s="219" customFormat="1" ht="12" customHeight="1" x14ac:dyDescent="0.2">
      <c r="A60" s="9" t="s">
        <v>93</v>
      </c>
      <c r="B60" s="228">
        <v>24</v>
      </c>
      <c r="C60" s="228">
        <v>24</v>
      </c>
      <c r="D60" s="228">
        <v>24</v>
      </c>
      <c r="E60" s="226"/>
      <c r="F60" s="206"/>
    </row>
    <row r="61" spans="1:6" s="219" customFormat="1" ht="12" customHeight="1" x14ac:dyDescent="0.2">
      <c r="A61" s="9" t="s">
        <v>94</v>
      </c>
      <c r="B61" s="228">
        <v>16</v>
      </c>
      <c r="C61" s="228">
        <v>16</v>
      </c>
      <c r="D61" s="228">
        <v>16</v>
      </c>
      <c r="E61" s="226"/>
      <c r="F61" s="206"/>
    </row>
    <row r="62" spans="1:6" s="219" customFormat="1" ht="12" customHeight="1" x14ac:dyDescent="0.2">
      <c r="A62" s="229" t="s">
        <v>95</v>
      </c>
      <c r="B62" s="230">
        <v>3</v>
      </c>
      <c r="C62" s="230">
        <v>3</v>
      </c>
      <c r="D62" s="230">
        <v>3</v>
      </c>
      <c r="E62" s="226"/>
      <c r="F62" s="206"/>
    </row>
    <row r="63" spans="1:6" s="219" customFormat="1" ht="12" customHeight="1" x14ac:dyDescent="0.2">
      <c r="A63" s="229" t="s">
        <v>96</v>
      </c>
      <c r="B63" s="231">
        <v>4</v>
      </c>
      <c r="C63" s="231">
        <v>4</v>
      </c>
      <c r="D63" s="231">
        <v>4</v>
      </c>
      <c r="E63" s="226"/>
      <c r="F63" s="206"/>
    </row>
    <row r="64" spans="1:6" s="219" customFormat="1" ht="12" customHeight="1" x14ac:dyDescent="0.2">
      <c r="A64" s="229" t="s">
        <v>97</v>
      </c>
      <c r="B64" s="231">
        <v>12</v>
      </c>
      <c r="C64" s="231">
        <v>12</v>
      </c>
      <c r="D64" s="231">
        <v>12</v>
      </c>
      <c r="E64" s="226"/>
      <c r="F64" s="206"/>
    </row>
    <row r="65" spans="1:5" ht="12" x14ac:dyDescent="0.2">
      <c r="A65" s="131" t="s">
        <v>98</v>
      </c>
      <c r="B65" s="26">
        <v>3</v>
      </c>
      <c r="C65" s="26">
        <v>3</v>
      </c>
      <c r="D65" s="26">
        <v>3</v>
      </c>
      <c r="E65" s="19"/>
    </row>
    <row r="66" spans="1:5" ht="12" x14ac:dyDescent="0.2">
      <c r="A66" s="131" t="s">
        <v>99</v>
      </c>
      <c r="B66" s="30">
        <v>4</v>
      </c>
      <c r="C66" s="30">
        <v>4</v>
      </c>
      <c r="D66" s="30">
        <v>4</v>
      </c>
      <c r="E66" s="19"/>
    </row>
    <row r="67" spans="1:5" s="206" customFormat="1" ht="12" customHeight="1" x14ac:dyDescent="0.2">
      <c r="A67" s="299" t="s">
        <v>100</v>
      </c>
      <c r="B67" s="299"/>
      <c r="C67" s="299"/>
      <c r="D67" s="299"/>
    </row>
    <row r="68" spans="1:5" s="206" customFormat="1" ht="12" customHeight="1" x14ac:dyDescent="0.2">
      <c r="A68" s="224" t="s">
        <v>101</v>
      </c>
      <c r="B68" s="225">
        <v>3</v>
      </c>
      <c r="C68" s="225">
        <v>3</v>
      </c>
      <c r="D68" s="225">
        <v>3</v>
      </c>
    </row>
    <row r="69" spans="1:5" ht="12.75" x14ac:dyDescent="0.2">
      <c r="A69" s="126" t="s">
        <v>102</v>
      </c>
      <c r="B69" s="130"/>
      <c r="C69" s="130"/>
      <c r="D69" s="130"/>
    </row>
    <row r="70" spans="1:5" ht="12" x14ac:dyDescent="0.2">
      <c r="A70" s="69" t="s">
        <v>103</v>
      </c>
      <c r="B70" s="127">
        <v>0.95</v>
      </c>
      <c r="C70" s="127">
        <v>0.95</v>
      </c>
      <c r="D70" s="127">
        <v>0.95</v>
      </c>
    </row>
    <row r="71" spans="1:5" ht="12" x14ac:dyDescent="0.2">
      <c r="A71" s="69" t="s">
        <v>104</v>
      </c>
      <c r="B71" s="128">
        <v>0.92</v>
      </c>
      <c r="C71" s="128">
        <v>0.92</v>
      </c>
      <c r="D71" s="128">
        <v>0.92</v>
      </c>
    </row>
    <row r="72" spans="1:5" ht="12" x14ac:dyDescent="0.2">
      <c r="A72" s="69" t="s">
        <v>105</v>
      </c>
      <c r="B72" s="128">
        <v>0.75</v>
      </c>
      <c r="C72" s="128">
        <v>0.75</v>
      </c>
      <c r="D72" s="128">
        <v>0.75</v>
      </c>
    </row>
    <row r="73" spans="1:5" ht="12.75" x14ac:dyDescent="0.2">
      <c r="A73" s="129" t="s">
        <v>106</v>
      </c>
      <c r="B73" s="128">
        <v>0.8</v>
      </c>
      <c r="C73" s="128">
        <v>0.8</v>
      </c>
      <c r="D73" s="128">
        <v>0.8</v>
      </c>
    </row>
    <row r="74" spans="1:5" x14ac:dyDescent="0.2">
      <c r="B74" s="14"/>
    </row>
    <row r="75" spans="1:5" ht="12" thickBot="1" x14ac:dyDescent="0.25"/>
    <row r="76" spans="1:5" ht="12.75" thickBot="1" x14ac:dyDescent="0.25">
      <c r="A76" s="289" t="s">
        <v>107</v>
      </c>
      <c r="B76" s="290"/>
    </row>
    <row r="77" spans="1:5" ht="12" x14ac:dyDescent="0.2">
      <c r="A77" s="89" t="s">
        <v>108</v>
      </c>
      <c r="B77" s="96">
        <f>MIN(100,B79+$B$134)</f>
        <v>100</v>
      </c>
    </row>
    <row r="78" spans="1:5" ht="12" x14ac:dyDescent="0.2">
      <c r="A78" s="90" t="s">
        <v>109</v>
      </c>
      <c r="B78" s="97">
        <f>MIN(100,B79+$B$135)</f>
        <v>100</v>
      </c>
    </row>
    <row r="79" spans="1:5" ht="12" x14ac:dyDescent="0.2">
      <c r="A79" s="90" t="s">
        <v>110</v>
      </c>
      <c r="B79" s="98">
        <v>100</v>
      </c>
    </row>
    <row r="80" spans="1:5" ht="12" x14ac:dyDescent="0.2">
      <c r="A80" s="90" t="s">
        <v>111</v>
      </c>
      <c r="B80" s="97">
        <f>MIN(80,IF(B16="PTDO",80,MAX(0,B79-$B$135)))</f>
        <v>80</v>
      </c>
    </row>
    <row r="81" spans="1:9" ht="12.75" thickBot="1" x14ac:dyDescent="0.25">
      <c r="A81" s="91" t="s">
        <v>112</v>
      </c>
      <c r="B81" s="99">
        <f>MIN(60,IF(B16="PTDO",60,MAX(0,B79-$B$134)))</f>
        <v>60</v>
      </c>
    </row>
    <row r="82" spans="1:9" ht="12.75" thickBot="1" x14ac:dyDescent="0.25">
      <c r="A82" s="92" t="s">
        <v>113</v>
      </c>
      <c r="B82" s="100">
        <v>100</v>
      </c>
    </row>
    <row r="83" spans="1:9" ht="12" x14ac:dyDescent="0.2">
      <c r="A83" s="93" t="s">
        <v>114</v>
      </c>
      <c r="B83" s="94">
        <v>40</v>
      </c>
    </row>
    <row r="84" spans="1:9" ht="12.75" thickBot="1" x14ac:dyDescent="0.25">
      <c r="A84" s="79" t="s">
        <v>115</v>
      </c>
      <c r="B84" s="95">
        <v>60</v>
      </c>
    </row>
    <row r="86" spans="1:9" ht="12" thickBot="1" x14ac:dyDescent="0.25"/>
    <row r="87" spans="1:9" ht="13.5" thickBot="1" x14ac:dyDescent="0.25">
      <c r="A87" s="296" t="s">
        <v>116</v>
      </c>
      <c r="B87" s="297"/>
      <c r="C87" s="297"/>
      <c r="D87" s="298"/>
      <c r="E87" s="1"/>
      <c r="F87" s="1"/>
      <c r="G87" s="1"/>
      <c r="I87" s="123" t="s">
        <v>117</v>
      </c>
    </row>
    <row r="88" spans="1:9" ht="12.75" x14ac:dyDescent="0.2">
      <c r="A88" s="78" t="s">
        <v>118</v>
      </c>
      <c r="B88" s="80" t="s">
        <v>119</v>
      </c>
      <c r="C88" s="80" t="s">
        <v>119</v>
      </c>
      <c r="D88" s="80"/>
      <c r="E88" s="1"/>
      <c r="F88" s="1"/>
      <c r="G88" s="1"/>
      <c r="I88" s="123" t="s">
        <v>24</v>
      </c>
    </row>
    <row r="89" spans="1:9" ht="12.75" thickBot="1" x14ac:dyDescent="0.25">
      <c r="A89" s="79" t="s">
        <v>120</v>
      </c>
      <c r="B89" s="81"/>
      <c r="C89" s="81" t="s">
        <v>119</v>
      </c>
      <c r="D89" s="81" t="s">
        <v>119</v>
      </c>
      <c r="E89" s="1"/>
      <c r="F89" s="1"/>
      <c r="G89" s="1"/>
    </row>
    <row r="90" spans="1:9" x14ac:dyDescent="0.2">
      <c r="C90" s="1"/>
      <c r="D90" s="1"/>
      <c r="E90" s="1"/>
      <c r="F90" s="1"/>
      <c r="G90" s="1"/>
    </row>
    <row r="91" spans="1:9" ht="12" thickBot="1" x14ac:dyDescent="0.25">
      <c r="C91" s="1"/>
      <c r="D91" s="1"/>
      <c r="E91" s="1"/>
      <c r="F91" s="1"/>
      <c r="G91" s="1"/>
    </row>
    <row r="92" spans="1:9" ht="12.75" x14ac:dyDescent="0.2">
      <c r="A92" s="102" t="s">
        <v>121</v>
      </c>
      <c r="B92" s="294" t="s">
        <v>122</v>
      </c>
      <c r="C92" s="295"/>
      <c r="D92" s="291" t="s">
        <v>123</v>
      </c>
      <c r="E92" s="291"/>
      <c r="F92" s="292" t="s">
        <v>124</v>
      </c>
      <c r="G92" s="293"/>
    </row>
    <row r="93" spans="1:9" ht="12" x14ac:dyDescent="0.2">
      <c r="A93" s="103" t="s">
        <v>125</v>
      </c>
      <c r="B93" s="104"/>
      <c r="C93" s="104"/>
      <c r="D93" s="104"/>
      <c r="E93" s="104"/>
      <c r="F93" s="104"/>
      <c r="G93" s="105"/>
    </row>
    <row r="94" spans="1:9" ht="12" x14ac:dyDescent="0.2">
      <c r="A94" s="106" t="s">
        <v>126</v>
      </c>
      <c r="B94" s="107">
        <v>4</v>
      </c>
      <c r="C94" s="107"/>
      <c r="D94" s="108">
        <v>3</v>
      </c>
      <c r="E94" s="108">
        <v>2</v>
      </c>
      <c r="F94" s="109">
        <v>1</v>
      </c>
      <c r="G94" s="110">
        <v>0</v>
      </c>
    </row>
    <row r="95" spans="1:9" ht="12" x14ac:dyDescent="0.2">
      <c r="A95" s="106" t="s">
        <v>127</v>
      </c>
      <c r="B95" s="107">
        <v>2</v>
      </c>
      <c r="C95" s="107"/>
      <c r="D95" s="108">
        <v>1</v>
      </c>
      <c r="E95" s="108">
        <v>1</v>
      </c>
      <c r="F95" s="109"/>
      <c r="G95" s="110">
        <v>0</v>
      </c>
    </row>
    <row r="96" spans="1:9" ht="12" x14ac:dyDescent="0.2">
      <c r="A96" s="103" t="s">
        <v>71</v>
      </c>
      <c r="B96" s="111"/>
      <c r="C96" s="112"/>
      <c r="D96" s="112"/>
      <c r="E96" s="112"/>
      <c r="F96" s="112"/>
      <c r="G96" s="113"/>
    </row>
    <row r="97" spans="1:7" ht="12" x14ac:dyDescent="0.2">
      <c r="A97" s="242" t="s">
        <v>72</v>
      </c>
      <c r="B97" s="107">
        <v>2</v>
      </c>
      <c r="C97" s="107">
        <v>1</v>
      </c>
      <c r="D97" s="108"/>
      <c r="E97" s="108"/>
      <c r="F97" s="109"/>
      <c r="G97" s="110">
        <v>0</v>
      </c>
    </row>
    <row r="98" spans="1:7" ht="12" x14ac:dyDescent="0.2">
      <c r="A98" s="242" t="s">
        <v>73</v>
      </c>
      <c r="B98" s="107">
        <v>2</v>
      </c>
      <c r="C98" s="107">
        <v>1</v>
      </c>
      <c r="D98" s="108"/>
      <c r="E98" s="108"/>
      <c r="F98" s="109"/>
      <c r="G98" s="110">
        <v>0</v>
      </c>
    </row>
    <row r="99" spans="1:7" ht="12" x14ac:dyDescent="0.2">
      <c r="A99" s="242" t="s">
        <v>74</v>
      </c>
      <c r="B99" s="107">
        <v>2</v>
      </c>
      <c r="C99" s="107">
        <v>1</v>
      </c>
      <c r="D99" s="108"/>
      <c r="E99" s="108"/>
      <c r="F99" s="109"/>
      <c r="G99" s="110">
        <v>0</v>
      </c>
    </row>
    <row r="100" spans="1:7" ht="12" x14ac:dyDescent="0.2">
      <c r="A100" s="242" t="s">
        <v>75</v>
      </c>
      <c r="B100" s="107">
        <v>2</v>
      </c>
      <c r="C100" s="107">
        <v>1</v>
      </c>
      <c r="D100" s="108"/>
      <c r="E100" s="108"/>
      <c r="F100" s="109"/>
      <c r="G100" s="110">
        <v>0</v>
      </c>
    </row>
    <row r="101" spans="1:7" ht="12" x14ac:dyDescent="0.2">
      <c r="A101" s="242" t="s">
        <v>76</v>
      </c>
      <c r="B101" s="107">
        <v>2</v>
      </c>
      <c r="C101" s="107">
        <v>1</v>
      </c>
      <c r="D101" s="108"/>
      <c r="E101" s="108"/>
      <c r="F101" s="109"/>
      <c r="G101" s="110">
        <v>0</v>
      </c>
    </row>
    <row r="102" spans="1:7" ht="12" x14ac:dyDescent="0.2">
      <c r="A102" s="242" t="s">
        <v>77</v>
      </c>
      <c r="B102" s="107">
        <v>2</v>
      </c>
      <c r="C102" s="107">
        <v>1</v>
      </c>
      <c r="D102" s="108"/>
      <c r="E102" s="108"/>
      <c r="F102" s="109"/>
      <c r="G102" s="110">
        <v>0</v>
      </c>
    </row>
    <row r="103" spans="1:7" ht="12" x14ac:dyDescent="0.2">
      <c r="A103" s="242" t="s">
        <v>78</v>
      </c>
      <c r="B103" s="107">
        <v>2</v>
      </c>
      <c r="C103" s="107">
        <v>1</v>
      </c>
      <c r="D103" s="108"/>
      <c r="E103" s="108"/>
      <c r="F103" s="109"/>
      <c r="G103" s="110">
        <v>0</v>
      </c>
    </row>
    <row r="104" spans="1:7" ht="12" x14ac:dyDescent="0.2">
      <c r="A104" s="242" t="s">
        <v>79</v>
      </c>
      <c r="B104" s="107">
        <v>2</v>
      </c>
      <c r="C104" s="107">
        <v>1</v>
      </c>
      <c r="D104" s="108"/>
      <c r="E104" s="108"/>
      <c r="F104" s="109"/>
      <c r="G104" s="110">
        <v>0</v>
      </c>
    </row>
    <row r="105" spans="1:7" ht="12" x14ac:dyDescent="0.2">
      <c r="A105" s="242" t="s">
        <v>80</v>
      </c>
      <c r="B105" s="107">
        <v>2</v>
      </c>
      <c r="C105" s="107">
        <v>1</v>
      </c>
      <c r="D105" s="108"/>
      <c r="E105" s="108"/>
      <c r="F105" s="109"/>
      <c r="G105" s="110">
        <v>0</v>
      </c>
    </row>
    <row r="106" spans="1:7" ht="13.5" thickBot="1" x14ac:dyDescent="0.25">
      <c r="A106" s="243" t="s">
        <v>81</v>
      </c>
      <c r="B106" s="114">
        <v>2</v>
      </c>
      <c r="C106" s="114">
        <v>1</v>
      </c>
      <c r="D106" s="115"/>
      <c r="E106" s="115"/>
      <c r="F106" s="116"/>
      <c r="G106" s="244">
        <v>0</v>
      </c>
    </row>
    <row r="109" spans="1:7" x14ac:dyDescent="0.2">
      <c r="A109" s="254" t="s">
        <v>128</v>
      </c>
      <c r="B109" s="253" t="s">
        <v>129</v>
      </c>
    </row>
    <row r="110" spans="1:7" ht="12" x14ac:dyDescent="0.2">
      <c r="A110" s="255" t="s">
        <v>130</v>
      </c>
      <c r="B110" s="251">
        <v>0.75675578458619119</v>
      </c>
    </row>
    <row r="111" spans="1:7" ht="12" x14ac:dyDescent="0.2">
      <c r="A111" s="9" t="s">
        <v>72</v>
      </c>
      <c r="B111" s="251">
        <v>0.62598778306718283</v>
      </c>
    </row>
    <row r="112" spans="1:7" ht="12" x14ac:dyDescent="0.2">
      <c r="A112" s="9" t="s">
        <v>73</v>
      </c>
      <c r="B112" s="251">
        <v>0.18118599422234255</v>
      </c>
    </row>
    <row r="113" spans="1:2" ht="12" x14ac:dyDescent="0.2">
      <c r="A113" s="9" t="s">
        <v>74</v>
      </c>
      <c r="B113" s="251">
        <v>5.6646163589436062E-2</v>
      </c>
    </row>
    <row r="114" spans="1:2" ht="12" x14ac:dyDescent="0.2">
      <c r="A114" s="9" t="s">
        <v>75</v>
      </c>
      <c r="B114" s="251">
        <v>0.34359371710706715</v>
      </c>
    </row>
    <row r="115" spans="1:2" ht="12" x14ac:dyDescent="0.2">
      <c r="A115" s="9" t="s">
        <v>76</v>
      </c>
      <c r="B115" s="251">
        <v>3.8354375965227921E-2</v>
      </c>
    </row>
    <row r="116" spans="1:2" ht="12" x14ac:dyDescent="0.2">
      <c r="A116" s="9" t="s">
        <v>77</v>
      </c>
      <c r="B116" s="251">
        <v>0.34188129443586474</v>
      </c>
    </row>
    <row r="117" spans="1:2" ht="12" x14ac:dyDescent="0.2">
      <c r="A117" s="9" t="s">
        <v>78</v>
      </c>
      <c r="B117" s="251">
        <v>2.9831181306288385E-2</v>
      </c>
    </row>
    <row r="118" spans="1:2" ht="12" x14ac:dyDescent="0.2">
      <c r="A118" s="9" t="s">
        <v>79</v>
      </c>
      <c r="B118" s="251">
        <v>0.64427957069139086</v>
      </c>
    </row>
    <row r="119" spans="1:2" ht="12" x14ac:dyDescent="0.2">
      <c r="A119" s="9" t="s">
        <v>80</v>
      </c>
      <c r="B119" s="251">
        <v>0.49512366415994885</v>
      </c>
    </row>
    <row r="120" spans="1:2" ht="12" x14ac:dyDescent="0.2">
      <c r="A120" s="9" t="s">
        <v>131</v>
      </c>
      <c r="B120" s="252">
        <v>1</v>
      </c>
    </row>
  </sheetData>
  <mergeCells count="9">
    <mergeCell ref="B29:D29"/>
    <mergeCell ref="B20:D20"/>
    <mergeCell ref="G1:H1"/>
    <mergeCell ref="A76:B76"/>
    <mergeCell ref="D92:E92"/>
    <mergeCell ref="F92:G92"/>
    <mergeCell ref="B92:C92"/>
    <mergeCell ref="A87:D87"/>
    <mergeCell ref="A67:D67"/>
  </mergeCells>
  <phoneticPr fontId="0" type="noConversion"/>
  <conditionalFormatting sqref="F94">
    <cfRule type="cellIs" dxfId="14" priority="28" operator="equal">
      <formula>E94</formula>
    </cfRule>
  </conditionalFormatting>
  <conditionalFormatting sqref="E94:E95 D106:E106">
    <cfRule type="cellIs" dxfId="13" priority="27" operator="equal">
      <formula>C94</formula>
    </cfRule>
  </conditionalFormatting>
  <conditionalFormatting sqref="F94">
    <cfRule type="cellIs" dxfId="12" priority="24" operator="equal">
      <formula>E94</formula>
    </cfRule>
  </conditionalFormatting>
  <conditionalFormatting sqref="C94 C106">
    <cfRule type="cellIs" dxfId="11" priority="25" operator="equal">
      <formula>B94</formula>
    </cfRule>
  </conditionalFormatting>
  <conditionalFormatting sqref="E94:E95">
    <cfRule type="cellIs" dxfId="10" priority="23" operator="equal">
      <formula>D94</formula>
    </cfRule>
  </conditionalFormatting>
  <conditionalFormatting sqref="F94">
    <cfRule type="cellIs" dxfId="9" priority="22" operator="equal">
      <formula>E94</formula>
    </cfRule>
  </conditionalFormatting>
  <conditionalFormatting sqref="C94">
    <cfRule type="cellIs" dxfId="8" priority="21" operator="equal">
      <formula>B94</formula>
    </cfRule>
  </conditionalFormatting>
  <conditionalFormatting sqref="D94">
    <cfRule type="cellIs" dxfId="7" priority="20" operator="equal">
      <formula>C94</formula>
    </cfRule>
  </conditionalFormatting>
  <conditionalFormatting sqref="E94:E95">
    <cfRule type="cellIs" dxfId="6" priority="19" operator="equal">
      <formula>D94</formula>
    </cfRule>
  </conditionalFormatting>
  <conditionalFormatting sqref="C94:C105">
    <cfRule type="cellIs" dxfId="5" priority="17" operator="equal">
      <formula>B94</formula>
    </cfRule>
  </conditionalFormatting>
  <conditionalFormatting sqref="D94:E105">
    <cfRule type="cellIs" dxfId="4" priority="29" operator="equal">
      <formula>C94</formula>
    </cfRule>
  </conditionalFormatting>
  <conditionalFormatting sqref="F95:F106">
    <cfRule type="cellIs" dxfId="3" priority="18" operator="equal">
      <formula>E95</formula>
    </cfRule>
    <cfRule type="cellIs" dxfId="2" priority="26" operator="equal">
      <formula>G95</formula>
    </cfRule>
  </conditionalFormatting>
  <conditionalFormatting sqref="D94">
    <cfRule type="cellIs" dxfId="1" priority="30" operator="equal">
      <formula>C94</formula>
    </cfRule>
  </conditionalFormatting>
  <hyperlinks>
    <hyperlink ref="F2" location="Inventory!A1" display="Inventory" xr:uid="{00000000-0004-0000-0200-000000000000}"/>
    <hyperlink ref="F3" location="'VPU (U)'!A115" display="AMFOM" xr:uid="{00000000-0004-0000-0200-000001000000}"/>
    <hyperlink ref="I87" location="'VPU (U)'!A1" display="Top" xr:uid="{00000000-0004-0000-0200-000002000000}"/>
    <hyperlink ref="I88" location="Inventory!A1" display="Inventory" xr:uid="{00000000-0004-0000-0200-000003000000}"/>
  </hyperlinks>
  <pageMargins left="0.25" right="0.25" top="0.25" bottom="0.25" header="0.5" footer="0.5"/>
  <pageSetup scale="58"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showGridLines="0" zoomScaleNormal="100" workbookViewId="0">
      <selection activeCell="C1" sqref="C1"/>
    </sheetView>
  </sheetViews>
  <sheetFormatPr defaultColWidth="9.140625" defaultRowHeight="12.75" x14ac:dyDescent="0.2"/>
  <cols>
    <col min="1" max="1" width="9.140625" style="259"/>
    <col min="2" max="2" width="12.42578125" style="259" bestFit="1" customWidth="1"/>
    <col min="3" max="3" width="76.5703125" style="259" bestFit="1" customWidth="1"/>
    <col min="4" max="11" width="5.7109375" style="259" customWidth="1"/>
    <col min="12" max="12" width="5.7109375" customWidth="1"/>
    <col min="13" max="15" width="5.7109375" style="259" customWidth="1"/>
    <col min="16" max="16384" width="9.140625" style="259"/>
  </cols>
  <sheetData>
    <row r="1" spans="1:15" ht="15.75" x14ac:dyDescent="0.25">
      <c r="A1" s="256" t="s">
        <v>21</v>
      </c>
      <c r="B1" s="257">
        <v>44166</v>
      </c>
      <c r="C1" s="258" t="s">
        <v>24</v>
      </c>
      <c r="D1" s="300" t="s">
        <v>132</v>
      </c>
      <c r="E1" s="300"/>
      <c r="F1" s="300"/>
      <c r="G1" s="300"/>
      <c r="H1" s="300"/>
      <c r="I1" s="300"/>
      <c r="J1" s="300"/>
      <c r="K1" s="300"/>
      <c r="L1" s="300"/>
      <c r="M1" s="300"/>
      <c r="N1" s="300"/>
      <c r="O1" s="300"/>
    </row>
    <row r="2" spans="1:15" s="260" customFormat="1" ht="273" thickBot="1" x14ac:dyDescent="0.25">
      <c r="B2" s="261"/>
      <c r="C2" s="262" t="s">
        <v>133</v>
      </c>
      <c r="D2" s="263" t="s">
        <v>126</v>
      </c>
      <c r="E2" s="264" t="s">
        <v>127</v>
      </c>
      <c r="F2" s="263" t="s">
        <v>72</v>
      </c>
      <c r="G2" s="264" t="s">
        <v>73</v>
      </c>
      <c r="H2" s="263" t="s">
        <v>74</v>
      </c>
      <c r="I2" s="264" t="s">
        <v>75</v>
      </c>
      <c r="J2" s="263" t="s">
        <v>76</v>
      </c>
      <c r="K2" s="264" t="s">
        <v>77</v>
      </c>
      <c r="L2" s="263" t="s">
        <v>78</v>
      </c>
      <c r="M2" s="264" t="s">
        <v>79</v>
      </c>
      <c r="N2" s="263" t="s">
        <v>80</v>
      </c>
      <c r="O2" s="264" t="s">
        <v>81</v>
      </c>
    </row>
    <row r="3" spans="1:15" s="268" customFormat="1" ht="17.45" customHeight="1" x14ac:dyDescent="0.2">
      <c r="A3" s="301" t="s">
        <v>134</v>
      </c>
      <c r="B3" s="265" t="s">
        <v>135</v>
      </c>
      <c r="C3" s="266" t="s">
        <v>136</v>
      </c>
      <c r="D3" s="267" t="s">
        <v>119</v>
      </c>
      <c r="E3" s="267" t="s">
        <v>119</v>
      </c>
      <c r="F3" s="267"/>
      <c r="G3" s="267"/>
      <c r="H3" s="267"/>
      <c r="I3" s="267"/>
      <c r="J3" s="267"/>
      <c r="K3" s="267"/>
      <c r="L3" s="267"/>
      <c r="M3" s="267"/>
      <c r="N3" s="267"/>
      <c r="O3" s="273"/>
    </row>
    <row r="4" spans="1:15" s="268" customFormat="1" ht="17.45" customHeight="1" x14ac:dyDescent="0.2">
      <c r="A4" s="302"/>
      <c r="B4" s="269" t="s">
        <v>137</v>
      </c>
      <c r="C4" s="270" t="s">
        <v>138</v>
      </c>
      <c r="D4" s="271" t="s">
        <v>119</v>
      </c>
      <c r="E4" s="271" t="s">
        <v>119</v>
      </c>
      <c r="F4" s="271"/>
      <c r="G4" s="271"/>
      <c r="H4" s="271"/>
      <c r="I4" s="271"/>
      <c r="J4" s="271"/>
      <c r="K4" s="271"/>
      <c r="L4" s="271"/>
      <c r="M4" s="271"/>
      <c r="N4" s="271"/>
      <c r="O4" s="274"/>
    </row>
    <row r="5" spans="1:15" s="268" customFormat="1" ht="17.45" customHeight="1" x14ac:dyDescent="0.2">
      <c r="A5" s="302"/>
      <c r="B5" s="269" t="s">
        <v>139</v>
      </c>
      <c r="C5" s="270" t="s">
        <v>140</v>
      </c>
      <c r="D5" s="271" t="s">
        <v>119</v>
      </c>
      <c r="E5" s="271" t="s">
        <v>119</v>
      </c>
      <c r="F5" s="271"/>
      <c r="G5" s="271"/>
      <c r="H5" s="271"/>
      <c r="I5" s="271"/>
      <c r="J5" s="271"/>
      <c r="K5" s="271"/>
      <c r="L5" s="271"/>
      <c r="M5" s="271"/>
      <c r="N5" s="271"/>
      <c r="O5" s="274"/>
    </row>
    <row r="6" spans="1:15" s="268" customFormat="1" ht="17.45" customHeight="1" x14ac:dyDescent="0.2">
      <c r="A6" s="302"/>
      <c r="B6" s="269" t="s">
        <v>141</v>
      </c>
      <c r="C6" s="270" t="s">
        <v>142</v>
      </c>
      <c r="D6" s="271" t="s">
        <v>119</v>
      </c>
      <c r="E6" s="271" t="s">
        <v>119</v>
      </c>
      <c r="F6" s="271"/>
      <c r="G6" s="271"/>
      <c r="H6" s="271"/>
      <c r="I6" s="271"/>
      <c r="J6" s="271"/>
      <c r="K6" s="271"/>
      <c r="L6" s="271"/>
      <c r="M6" s="271"/>
      <c r="N6" s="271"/>
      <c r="O6" s="274"/>
    </row>
    <row r="7" spans="1:15" s="268" customFormat="1" ht="17.45" customHeight="1" x14ac:dyDescent="0.2">
      <c r="A7" s="302"/>
      <c r="B7" s="269" t="s">
        <v>143</v>
      </c>
      <c r="C7" s="270" t="s">
        <v>144</v>
      </c>
      <c r="D7" s="271" t="s">
        <v>119</v>
      </c>
      <c r="E7" s="271" t="s">
        <v>119</v>
      </c>
      <c r="F7" s="271"/>
      <c r="G7" s="271"/>
      <c r="H7" s="271"/>
      <c r="I7" s="271"/>
      <c r="J7" s="271"/>
      <c r="K7" s="271"/>
      <c r="L7" s="271"/>
      <c r="M7" s="271"/>
      <c r="N7" s="271"/>
      <c r="O7" s="274"/>
    </row>
    <row r="8" spans="1:15" s="268" customFormat="1" ht="17.45" customHeight="1" x14ac:dyDescent="0.2">
      <c r="A8" s="302"/>
      <c r="B8" s="269" t="s">
        <v>145</v>
      </c>
      <c r="C8" s="270" t="s">
        <v>146</v>
      </c>
      <c r="D8" s="271" t="s">
        <v>119</v>
      </c>
      <c r="E8" s="271" t="s">
        <v>119</v>
      </c>
      <c r="F8" s="271"/>
      <c r="G8" s="271"/>
      <c r="H8" s="271"/>
      <c r="I8" s="271"/>
      <c r="J8" s="271"/>
      <c r="K8" s="271"/>
      <c r="L8" s="271"/>
      <c r="M8" s="271"/>
      <c r="N8" s="271"/>
      <c r="O8" s="274"/>
    </row>
    <row r="9" spans="1:15" s="268" customFormat="1" ht="17.45" customHeight="1" x14ac:dyDescent="0.2">
      <c r="A9" s="302"/>
      <c r="B9" s="269" t="s">
        <v>147</v>
      </c>
      <c r="C9" s="270" t="s">
        <v>148</v>
      </c>
      <c r="D9" s="271" t="s">
        <v>119</v>
      </c>
      <c r="E9" s="271" t="s">
        <v>119</v>
      </c>
      <c r="F9" s="271"/>
      <c r="G9" s="271"/>
      <c r="H9" s="271"/>
      <c r="I9" s="271"/>
      <c r="J9" s="271"/>
      <c r="K9" s="271"/>
      <c r="L9" s="271"/>
      <c r="M9" s="271"/>
      <c r="N9" s="271"/>
      <c r="O9" s="274"/>
    </row>
    <row r="10" spans="1:15" s="268" customFormat="1" ht="17.45" customHeight="1" x14ac:dyDescent="0.2">
      <c r="A10" s="302"/>
      <c r="B10" s="269" t="s">
        <v>149</v>
      </c>
      <c r="C10" s="270" t="s">
        <v>150</v>
      </c>
      <c r="D10" s="271" t="s">
        <v>119</v>
      </c>
      <c r="E10" s="271" t="s">
        <v>119</v>
      </c>
      <c r="F10" s="271"/>
      <c r="G10" s="271"/>
      <c r="H10" s="271"/>
      <c r="I10" s="271"/>
      <c r="J10" s="271"/>
      <c r="K10" s="271"/>
      <c r="L10" s="271"/>
      <c r="M10" s="271"/>
      <c r="N10" s="271"/>
      <c r="O10" s="274"/>
    </row>
    <row r="11" spans="1:15" s="268" customFormat="1" ht="17.45" customHeight="1" thickBot="1" x14ac:dyDescent="0.25">
      <c r="A11" s="303"/>
      <c r="B11" s="275" t="s">
        <v>151</v>
      </c>
      <c r="C11" s="276" t="s">
        <v>152</v>
      </c>
      <c r="D11" s="277" t="s">
        <v>119</v>
      </c>
      <c r="E11" s="277" t="s">
        <v>119</v>
      </c>
      <c r="F11" s="277"/>
      <c r="G11" s="277"/>
      <c r="H11" s="277"/>
      <c r="I11" s="277"/>
      <c r="J11" s="277"/>
      <c r="K11" s="277"/>
      <c r="L11" s="277"/>
      <c r="M11" s="277"/>
      <c r="N11" s="277"/>
      <c r="O11" s="278"/>
    </row>
    <row r="12" spans="1:15" ht="11.25" x14ac:dyDescent="0.2">
      <c r="L12" s="259"/>
    </row>
    <row r="13" spans="1:15" ht="11.25" x14ac:dyDescent="0.2">
      <c r="L13" s="259"/>
    </row>
    <row r="14" spans="1:15" ht="11.25" x14ac:dyDescent="0.2">
      <c r="C14" s="272"/>
      <c r="L14" s="259"/>
    </row>
    <row r="15" spans="1:15" ht="11.25" x14ac:dyDescent="0.2">
      <c r="C15" s="272"/>
      <c r="L15" s="259"/>
    </row>
    <row r="16" spans="1:15" ht="11.25" x14ac:dyDescent="0.2">
      <c r="C16" s="272"/>
      <c r="L16" s="259"/>
    </row>
    <row r="17" spans="2:12" ht="11.25" x14ac:dyDescent="0.2">
      <c r="C17" s="272"/>
      <c r="L17" s="259"/>
    </row>
    <row r="18" spans="2:12" ht="11.25" x14ac:dyDescent="0.2">
      <c r="C18" s="272"/>
      <c r="L18" s="259"/>
    </row>
    <row r="19" spans="2:12" ht="11.25" x14ac:dyDescent="0.2">
      <c r="C19" s="272"/>
      <c r="L19" s="259"/>
    </row>
    <row r="20" spans="2:12" ht="11.25" x14ac:dyDescent="0.2">
      <c r="C20" s="272"/>
      <c r="L20" s="259"/>
    </row>
    <row r="21" spans="2:12" ht="11.25" x14ac:dyDescent="0.2">
      <c r="C21" s="272"/>
      <c r="L21" s="259"/>
    </row>
    <row r="22" spans="2:12" ht="11.25" x14ac:dyDescent="0.2">
      <c r="C22" s="272"/>
      <c r="L22" s="259"/>
    </row>
    <row r="23" spans="2:12" ht="11.25" x14ac:dyDescent="0.2">
      <c r="B23" s="272"/>
      <c r="C23" s="272"/>
      <c r="L23" s="259"/>
    </row>
    <row r="24" spans="2:12" ht="11.25" x14ac:dyDescent="0.2">
      <c r="B24" s="272"/>
      <c r="C24" s="272"/>
      <c r="L24" s="259"/>
    </row>
    <row r="25" spans="2:12" ht="11.25" x14ac:dyDescent="0.2">
      <c r="B25" s="272"/>
      <c r="C25" s="272"/>
      <c r="L25" s="259"/>
    </row>
    <row r="26" spans="2:12" ht="11.25" x14ac:dyDescent="0.2">
      <c r="B26" s="272"/>
      <c r="C26" s="272"/>
      <c r="L26" s="259"/>
    </row>
    <row r="27" spans="2:12" ht="11.25" x14ac:dyDescent="0.2">
      <c r="B27" s="272"/>
      <c r="C27" s="272"/>
      <c r="L27" s="259"/>
    </row>
    <row r="28" spans="2:12" ht="11.25" x14ac:dyDescent="0.2">
      <c r="B28" s="272"/>
      <c r="C28" s="272"/>
      <c r="L28" s="259"/>
    </row>
    <row r="29" spans="2:12" ht="11.25" x14ac:dyDescent="0.2">
      <c r="B29" s="272"/>
      <c r="C29" s="272"/>
      <c r="L29" s="259"/>
    </row>
    <row r="30" spans="2:12" ht="11.25" x14ac:dyDescent="0.2">
      <c r="B30" s="272"/>
      <c r="C30" s="272"/>
      <c r="L30" s="259"/>
    </row>
    <row r="31" spans="2:12" x14ac:dyDescent="0.2">
      <c r="B31" s="272"/>
      <c r="C31" s="272"/>
    </row>
    <row r="32" spans="2:12" x14ac:dyDescent="0.2">
      <c r="B32" s="272"/>
      <c r="C32" s="272"/>
    </row>
    <row r="33" spans="2:3" x14ac:dyDescent="0.2">
      <c r="B33" s="272"/>
      <c r="C33" s="272"/>
    </row>
    <row r="34" spans="2:3" x14ac:dyDescent="0.2">
      <c r="B34" s="272"/>
      <c r="C34" s="272"/>
    </row>
    <row r="35" spans="2:3" x14ac:dyDescent="0.2">
      <c r="B35" s="272"/>
      <c r="C35" s="272"/>
    </row>
    <row r="36" spans="2:3" x14ac:dyDescent="0.2">
      <c r="B36" s="272"/>
      <c r="C36" s="272"/>
    </row>
    <row r="37" spans="2:3" x14ac:dyDescent="0.2">
      <c r="B37" s="272"/>
      <c r="C37" s="272"/>
    </row>
    <row r="38" spans="2:3" x14ac:dyDescent="0.2">
      <c r="B38" s="272"/>
      <c r="C38" s="272"/>
    </row>
    <row r="39" spans="2:3" x14ac:dyDescent="0.2">
      <c r="B39" s="272"/>
      <c r="C39" s="272"/>
    </row>
    <row r="40" spans="2:3" x14ac:dyDescent="0.2">
      <c r="B40" s="272"/>
      <c r="C40" s="272"/>
    </row>
    <row r="41" spans="2:3" x14ac:dyDescent="0.2">
      <c r="B41" s="272"/>
      <c r="C41" s="272"/>
    </row>
    <row r="42" spans="2:3" x14ac:dyDescent="0.2">
      <c r="B42" s="272"/>
      <c r="C42" s="272"/>
    </row>
    <row r="43" spans="2:3" x14ac:dyDescent="0.2">
      <c r="B43" s="272"/>
      <c r="C43" s="272"/>
    </row>
    <row r="44" spans="2:3" x14ac:dyDescent="0.2">
      <c r="B44" s="272"/>
      <c r="C44" s="272"/>
    </row>
    <row r="45" spans="2:3" x14ac:dyDescent="0.2">
      <c r="B45" s="272"/>
      <c r="C45" s="272"/>
    </row>
    <row r="46" spans="2:3" x14ac:dyDescent="0.2">
      <c r="B46" s="272"/>
      <c r="C46" s="272"/>
    </row>
    <row r="47" spans="2:3" x14ac:dyDescent="0.2">
      <c r="B47" s="272"/>
      <c r="C47" s="272"/>
    </row>
    <row r="48" spans="2:3" x14ac:dyDescent="0.2">
      <c r="B48" s="272"/>
      <c r="C48" s="272"/>
    </row>
    <row r="49" spans="2:3" x14ac:dyDescent="0.2">
      <c r="B49" s="272"/>
      <c r="C49" s="272"/>
    </row>
    <row r="50" spans="2:3" x14ac:dyDescent="0.2">
      <c r="B50" s="272"/>
      <c r="C50" s="272"/>
    </row>
    <row r="51" spans="2:3" x14ac:dyDescent="0.2">
      <c r="B51" s="272"/>
      <c r="C51" s="272"/>
    </row>
    <row r="52" spans="2:3" x14ac:dyDescent="0.2">
      <c r="B52" s="272"/>
      <c r="C52" s="272"/>
    </row>
    <row r="53" spans="2:3" x14ac:dyDescent="0.2">
      <c r="B53" s="272"/>
      <c r="C53" s="272"/>
    </row>
    <row r="54" spans="2:3" x14ac:dyDescent="0.2">
      <c r="B54" s="272"/>
      <c r="C54" s="272"/>
    </row>
    <row r="55" spans="2:3" x14ac:dyDescent="0.2">
      <c r="B55" s="272"/>
      <c r="C55" s="272"/>
    </row>
    <row r="56" spans="2:3" x14ac:dyDescent="0.2">
      <c r="B56" s="272"/>
      <c r="C56" s="272"/>
    </row>
    <row r="57" spans="2:3" x14ac:dyDescent="0.2">
      <c r="B57" s="272"/>
      <c r="C57" s="272"/>
    </row>
    <row r="58" spans="2:3" x14ac:dyDescent="0.2">
      <c r="B58" s="272"/>
      <c r="C58" s="272"/>
    </row>
    <row r="59" spans="2:3" x14ac:dyDescent="0.2">
      <c r="B59" s="272"/>
      <c r="C59" s="272"/>
    </row>
    <row r="60" spans="2:3" x14ac:dyDescent="0.2">
      <c r="B60" s="272"/>
      <c r="C60" s="272"/>
    </row>
    <row r="61" spans="2:3" x14ac:dyDescent="0.2">
      <c r="B61" s="272"/>
      <c r="C61" s="272"/>
    </row>
  </sheetData>
  <mergeCells count="2">
    <mergeCell ref="D1:O1"/>
    <mergeCell ref="A3:A11"/>
  </mergeCells>
  <conditionalFormatting sqref="D3:O11">
    <cfRule type="cellIs" dxfId="0" priority="2" operator="equal">
      <formula>""</formula>
    </cfRule>
  </conditionalFormatting>
  <hyperlinks>
    <hyperlink ref="C1" location="Inventory!A1" display="Inventory" xr:uid="{00000000-0004-0000-0300-000000000000}"/>
  </hyperlinks>
  <pageMargins left="0.75" right="0.75" top="1" bottom="1" header="0.5" footer="0.5"/>
  <pageSetup scale="4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7"/>
  <sheetViews>
    <sheetView showGridLines="0" topLeftCell="A81" workbookViewId="0">
      <selection activeCell="E1" sqref="E1"/>
    </sheetView>
  </sheetViews>
  <sheetFormatPr defaultRowHeight="12.75" x14ac:dyDescent="0.2"/>
  <cols>
    <col min="1" max="1" width="20.7109375" style="140" customWidth="1"/>
    <col min="2" max="2" width="18.28515625" style="140" bestFit="1" customWidth="1"/>
    <col min="3" max="3" width="76" style="140" bestFit="1" customWidth="1"/>
    <col min="4" max="4" width="88.28515625" style="141" bestFit="1" customWidth="1"/>
    <col min="5" max="5" width="13.7109375" style="141" bestFit="1" customWidth="1"/>
    <col min="6" max="6" width="20.140625" style="141" customWidth="1"/>
    <col min="7" max="7" width="19.5703125" style="141" customWidth="1"/>
    <col min="8" max="8" width="16.7109375" style="141" customWidth="1"/>
    <col min="9" max="10" width="8.7109375" style="140"/>
    <col min="11" max="11" width="110.28515625" style="160" customWidth="1"/>
    <col min="12" max="256" width="8.7109375" style="140"/>
    <col min="257" max="257" width="14.85546875" style="140" bestFit="1" customWidth="1"/>
    <col min="258" max="258" width="21" style="140" customWidth="1"/>
    <col min="259" max="259" width="73.140625" style="140" bestFit="1" customWidth="1"/>
    <col min="260" max="260" width="79.7109375" style="140" bestFit="1" customWidth="1"/>
    <col min="261" max="261" width="26.140625" style="140" customWidth="1"/>
    <col min="262" max="262" width="0" style="140" hidden="1" customWidth="1"/>
    <col min="263" max="263" width="19.5703125" style="140" customWidth="1"/>
    <col min="264" max="264" width="16.7109375" style="140" customWidth="1"/>
    <col min="265" max="266" width="8.7109375" style="140"/>
    <col min="267" max="267" width="110.28515625" style="140" customWidth="1"/>
    <col min="268" max="512" width="8.7109375" style="140"/>
    <col min="513" max="513" width="14.85546875" style="140" bestFit="1" customWidth="1"/>
    <col min="514" max="514" width="21" style="140" customWidth="1"/>
    <col min="515" max="515" width="73.140625" style="140" bestFit="1" customWidth="1"/>
    <col min="516" max="516" width="79.7109375" style="140" bestFit="1" customWidth="1"/>
    <col min="517" max="517" width="26.140625" style="140" customWidth="1"/>
    <col min="518" max="518" width="0" style="140" hidden="1" customWidth="1"/>
    <col min="519" max="519" width="19.5703125" style="140" customWidth="1"/>
    <col min="520" max="520" width="16.7109375" style="140" customWidth="1"/>
    <col min="521" max="522" width="8.7109375" style="140"/>
    <col min="523" max="523" width="110.28515625" style="140" customWidth="1"/>
    <col min="524" max="768" width="8.7109375" style="140"/>
    <col min="769" max="769" width="14.85546875" style="140" bestFit="1" customWidth="1"/>
    <col min="770" max="770" width="21" style="140" customWidth="1"/>
    <col min="771" max="771" width="73.140625" style="140" bestFit="1" customWidth="1"/>
    <col min="772" max="772" width="79.7109375" style="140" bestFit="1" customWidth="1"/>
    <col min="773" max="773" width="26.140625" style="140" customWidth="1"/>
    <col min="774" max="774" width="0" style="140" hidden="1" customWidth="1"/>
    <col min="775" max="775" width="19.5703125" style="140" customWidth="1"/>
    <col min="776" max="776" width="16.7109375" style="140" customWidth="1"/>
    <col min="777" max="778" width="8.7109375" style="140"/>
    <col min="779" max="779" width="110.28515625" style="140" customWidth="1"/>
    <col min="780" max="1024" width="8.7109375" style="140"/>
    <col min="1025" max="1025" width="14.85546875" style="140" bestFit="1" customWidth="1"/>
    <col min="1026" max="1026" width="21" style="140" customWidth="1"/>
    <col min="1027" max="1027" width="73.140625" style="140" bestFit="1" customWidth="1"/>
    <col min="1028" max="1028" width="79.7109375" style="140" bestFit="1" customWidth="1"/>
    <col min="1029" max="1029" width="26.140625" style="140" customWidth="1"/>
    <col min="1030" max="1030" width="0" style="140" hidden="1" customWidth="1"/>
    <col min="1031" max="1031" width="19.5703125" style="140" customWidth="1"/>
    <col min="1032" max="1032" width="16.7109375" style="140" customWidth="1"/>
    <col min="1033" max="1034" width="8.7109375" style="140"/>
    <col min="1035" max="1035" width="110.28515625" style="140" customWidth="1"/>
    <col min="1036" max="1280" width="8.7109375" style="140"/>
    <col min="1281" max="1281" width="14.85546875" style="140" bestFit="1" customWidth="1"/>
    <col min="1282" max="1282" width="21" style="140" customWidth="1"/>
    <col min="1283" max="1283" width="73.140625" style="140" bestFit="1" customWidth="1"/>
    <col min="1284" max="1284" width="79.7109375" style="140" bestFit="1" customWidth="1"/>
    <col min="1285" max="1285" width="26.140625" style="140" customWidth="1"/>
    <col min="1286" max="1286" width="0" style="140" hidden="1" customWidth="1"/>
    <col min="1287" max="1287" width="19.5703125" style="140" customWidth="1"/>
    <col min="1288" max="1288" width="16.7109375" style="140" customWidth="1"/>
    <col min="1289" max="1290" width="8.7109375" style="140"/>
    <col min="1291" max="1291" width="110.28515625" style="140" customWidth="1"/>
    <col min="1292" max="1536" width="8.7109375" style="140"/>
    <col min="1537" max="1537" width="14.85546875" style="140" bestFit="1" customWidth="1"/>
    <col min="1538" max="1538" width="21" style="140" customWidth="1"/>
    <col min="1539" max="1539" width="73.140625" style="140" bestFit="1" customWidth="1"/>
    <col min="1540" max="1540" width="79.7109375" style="140" bestFit="1" customWidth="1"/>
    <col min="1541" max="1541" width="26.140625" style="140" customWidth="1"/>
    <col min="1542" max="1542" width="0" style="140" hidden="1" customWidth="1"/>
    <col min="1543" max="1543" width="19.5703125" style="140" customWidth="1"/>
    <col min="1544" max="1544" width="16.7109375" style="140" customWidth="1"/>
    <col min="1545" max="1546" width="8.7109375" style="140"/>
    <col min="1547" max="1547" width="110.28515625" style="140" customWidth="1"/>
    <col min="1548" max="1792" width="8.7109375" style="140"/>
    <col min="1793" max="1793" width="14.85546875" style="140" bestFit="1" customWidth="1"/>
    <col min="1794" max="1794" width="21" style="140" customWidth="1"/>
    <col min="1795" max="1795" width="73.140625" style="140" bestFit="1" customWidth="1"/>
    <col min="1796" max="1796" width="79.7109375" style="140" bestFit="1" customWidth="1"/>
    <col min="1797" max="1797" width="26.140625" style="140" customWidth="1"/>
    <col min="1798" max="1798" width="0" style="140" hidden="1" customWidth="1"/>
    <col min="1799" max="1799" width="19.5703125" style="140" customWidth="1"/>
    <col min="1800" max="1800" width="16.7109375" style="140" customWidth="1"/>
    <col min="1801" max="1802" width="8.7109375" style="140"/>
    <col min="1803" max="1803" width="110.28515625" style="140" customWidth="1"/>
    <col min="1804" max="2048" width="8.7109375" style="140"/>
    <col min="2049" max="2049" width="14.85546875" style="140" bestFit="1" customWidth="1"/>
    <col min="2050" max="2050" width="21" style="140" customWidth="1"/>
    <col min="2051" max="2051" width="73.140625" style="140" bestFit="1" customWidth="1"/>
    <col min="2052" max="2052" width="79.7109375" style="140" bestFit="1" customWidth="1"/>
    <col min="2053" max="2053" width="26.140625" style="140" customWidth="1"/>
    <col min="2054" max="2054" width="0" style="140" hidden="1" customWidth="1"/>
    <col min="2055" max="2055" width="19.5703125" style="140" customWidth="1"/>
    <col min="2056" max="2056" width="16.7109375" style="140" customWidth="1"/>
    <col min="2057" max="2058" width="8.7109375" style="140"/>
    <col min="2059" max="2059" width="110.28515625" style="140" customWidth="1"/>
    <col min="2060" max="2304" width="8.7109375" style="140"/>
    <col min="2305" max="2305" width="14.85546875" style="140" bestFit="1" customWidth="1"/>
    <col min="2306" max="2306" width="21" style="140" customWidth="1"/>
    <col min="2307" max="2307" width="73.140625" style="140" bestFit="1" customWidth="1"/>
    <col min="2308" max="2308" width="79.7109375" style="140" bestFit="1" customWidth="1"/>
    <col min="2309" max="2309" width="26.140625" style="140" customWidth="1"/>
    <col min="2310" max="2310" width="0" style="140" hidden="1" customWidth="1"/>
    <col min="2311" max="2311" width="19.5703125" style="140" customWidth="1"/>
    <col min="2312" max="2312" width="16.7109375" style="140" customWidth="1"/>
    <col min="2313" max="2314" width="8.7109375" style="140"/>
    <col min="2315" max="2315" width="110.28515625" style="140" customWidth="1"/>
    <col min="2316" max="2560" width="8.7109375" style="140"/>
    <col min="2561" max="2561" width="14.85546875" style="140" bestFit="1" customWidth="1"/>
    <col min="2562" max="2562" width="21" style="140" customWidth="1"/>
    <col min="2563" max="2563" width="73.140625" style="140" bestFit="1" customWidth="1"/>
    <col min="2564" max="2564" width="79.7109375" style="140" bestFit="1" customWidth="1"/>
    <col min="2565" max="2565" width="26.140625" style="140" customWidth="1"/>
    <col min="2566" max="2566" width="0" style="140" hidden="1" customWidth="1"/>
    <col min="2567" max="2567" width="19.5703125" style="140" customWidth="1"/>
    <col min="2568" max="2568" width="16.7109375" style="140" customWidth="1"/>
    <col min="2569" max="2570" width="8.7109375" style="140"/>
    <col min="2571" max="2571" width="110.28515625" style="140" customWidth="1"/>
    <col min="2572" max="2816" width="8.7109375" style="140"/>
    <col min="2817" max="2817" width="14.85546875" style="140" bestFit="1" customWidth="1"/>
    <col min="2818" max="2818" width="21" style="140" customWidth="1"/>
    <col min="2819" max="2819" width="73.140625" style="140" bestFit="1" customWidth="1"/>
    <col min="2820" max="2820" width="79.7109375" style="140" bestFit="1" customWidth="1"/>
    <col min="2821" max="2821" width="26.140625" style="140" customWidth="1"/>
    <col min="2822" max="2822" width="0" style="140" hidden="1" customWidth="1"/>
    <col min="2823" max="2823" width="19.5703125" style="140" customWidth="1"/>
    <col min="2824" max="2824" width="16.7109375" style="140" customWidth="1"/>
    <col min="2825" max="2826" width="8.7109375" style="140"/>
    <col min="2827" max="2827" width="110.28515625" style="140" customWidth="1"/>
    <col min="2828" max="3072" width="8.7109375" style="140"/>
    <col min="3073" max="3073" width="14.85546875" style="140" bestFit="1" customWidth="1"/>
    <col min="3074" max="3074" width="21" style="140" customWidth="1"/>
    <col min="3075" max="3075" width="73.140625" style="140" bestFit="1" customWidth="1"/>
    <col min="3076" max="3076" width="79.7109375" style="140" bestFit="1" customWidth="1"/>
    <col min="3077" max="3077" width="26.140625" style="140" customWidth="1"/>
    <col min="3078" max="3078" width="0" style="140" hidden="1" customWidth="1"/>
    <col min="3079" max="3079" width="19.5703125" style="140" customWidth="1"/>
    <col min="3080" max="3080" width="16.7109375" style="140" customWidth="1"/>
    <col min="3081" max="3082" width="8.7109375" style="140"/>
    <col min="3083" max="3083" width="110.28515625" style="140" customWidth="1"/>
    <col min="3084" max="3328" width="8.7109375" style="140"/>
    <col min="3329" max="3329" width="14.85546875" style="140" bestFit="1" customWidth="1"/>
    <col min="3330" max="3330" width="21" style="140" customWidth="1"/>
    <col min="3331" max="3331" width="73.140625" style="140" bestFit="1" customWidth="1"/>
    <col min="3332" max="3332" width="79.7109375" style="140" bestFit="1" customWidth="1"/>
    <col min="3333" max="3333" width="26.140625" style="140" customWidth="1"/>
    <col min="3334" max="3334" width="0" style="140" hidden="1" customWidth="1"/>
    <col min="3335" max="3335" width="19.5703125" style="140" customWidth="1"/>
    <col min="3336" max="3336" width="16.7109375" style="140" customWidth="1"/>
    <col min="3337" max="3338" width="8.7109375" style="140"/>
    <col min="3339" max="3339" width="110.28515625" style="140" customWidth="1"/>
    <col min="3340" max="3584" width="8.7109375" style="140"/>
    <col min="3585" max="3585" width="14.85546875" style="140" bestFit="1" customWidth="1"/>
    <col min="3586" max="3586" width="21" style="140" customWidth="1"/>
    <col min="3587" max="3587" width="73.140625" style="140" bestFit="1" customWidth="1"/>
    <col min="3588" max="3588" width="79.7109375" style="140" bestFit="1" customWidth="1"/>
    <col min="3589" max="3589" width="26.140625" style="140" customWidth="1"/>
    <col min="3590" max="3590" width="0" style="140" hidden="1" customWidth="1"/>
    <col min="3591" max="3591" width="19.5703125" style="140" customWidth="1"/>
    <col min="3592" max="3592" width="16.7109375" style="140" customWidth="1"/>
    <col min="3593" max="3594" width="8.7109375" style="140"/>
    <col min="3595" max="3595" width="110.28515625" style="140" customWidth="1"/>
    <col min="3596" max="3840" width="8.7109375" style="140"/>
    <col min="3841" max="3841" width="14.85546875" style="140" bestFit="1" customWidth="1"/>
    <col min="3842" max="3842" width="21" style="140" customWidth="1"/>
    <col min="3843" max="3843" width="73.140625" style="140" bestFit="1" customWidth="1"/>
    <col min="3844" max="3844" width="79.7109375" style="140" bestFit="1" customWidth="1"/>
    <col min="3845" max="3845" width="26.140625" style="140" customWidth="1"/>
    <col min="3846" max="3846" width="0" style="140" hidden="1" customWidth="1"/>
    <col min="3847" max="3847" width="19.5703125" style="140" customWidth="1"/>
    <col min="3848" max="3848" width="16.7109375" style="140" customWidth="1"/>
    <col min="3849" max="3850" width="8.7109375" style="140"/>
    <col min="3851" max="3851" width="110.28515625" style="140" customWidth="1"/>
    <col min="3852" max="4096" width="8.7109375" style="140"/>
    <col min="4097" max="4097" width="14.85546875" style="140" bestFit="1" customWidth="1"/>
    <col min="4098" max="4098" width="21" style="140" customWidth="1"/>
    <col min="4099" max="4099" width="73.140625" style="140" bestFit="1" customWidth="1"/>
    <col min="4100" max="4100" width="79.7109375" style="140" bestFit="1" customWidth="1"/>
    <col min="4101" max="4101" width="26.140625" style="140" customWidth="1"/>
    <col min="4102" max="4102" width="0" style="140" hidden="1" customWidth="1"/>
    <col min="4103" max="4103" width="19.5703125" style="140" customWidth="1"/>
    <col min="4104" max="4104" width="16.7109375" style="140" customWidth="1"/>
    <col min="4105" max="4106" width="8.7109375" style="140"/>
    <col min="4107" max="4107" width="110.28515625" style="140" customWidth="1"/>
    <col min="4108" max="4352" width="8.7109375" style="140"/>
    <col min="4353" max="4353" width="14.85546875" style="140" bestFit="1" customWidth="1"/>
    <col min="4354" max="4354" width="21" style="140" customWidth="1"/>
    <col min="4355" max="4355" width="73.140625" style="140" bestFit="1" customWidth="1"/>
    <col min="4356" max="4356" width="79.7109375" style="140" bestFit="1" customWidth="1"/>
    <col min="4357" max="4357" width="26.140625" style="140" customWidth="1"/>
    <col min="4358" max="4358" width="0" style="140" hidden="1" customWidth="1"/>
    <col min="4359" max="4359" width="19.5703125" style="140" customWidth="1"/>
    <col min="4360" max="4360" width="16.7109375" style="140" customWidth="1"/>
    <col min="4361" max="4362" width="8.7109375" style="140"/>
    <col min="4363" max="4363" width="110.28515625" style="140" customWidth="1"/>
    <col min="4364" max="4608" width="8.7109375" style="140"/>
    <col min="4609" max="4609" width="14.85546875" style="140" bestFit="1" customWidth="1"/>
    <col min="4610" max="4610" width="21" style="140" customWidth="1"/>
    <col min="4611" max="4611" width="73.140625" style="140" bestFit="1" customWidth="1"/>
    <col min="4612" max="4612" width="79.7109375" style="140" bestFit="1" customWidth="1"/>
    <col min="4613" max="4613" width="26.140625" style="140" customWidth="1"/>
    <col min="4614" max="4614" width="0" style="140" hidden="1" customWidth="1"/>
    <col min="4615" max="4615" width="19.5703125" style="140" customWidth="1"/>
    <col min="4616" max="4616" width="16.7109375" style="140" customWidth="1"/>
    <col min="4617" max="4618" width="8.7109375" style="140"/>
    <col min="4619" max="4619" width="110.28515625" style="140" customWidth="1"/>
    <col min="4620" max="4864" width="8.7109375" style="140"/>
    <col min="4865" max="4865" width="14.85546875" style="140" bestFit="1" customWidth="1"/>
    <col min="4866" max="4866" width="21" style="140" customWidth="1"/>
    <col min="4867" max="4867" width="73.140625" style="140" bestFit="1" customWidth="1"/>
    <col min="4868" max="4868" width="79.7109375" style="140" bestFit="1" customWidth="1"/>
    <col min="4869" max="4869" width="26.140625" style="140" customWidth="1"/>
    <col min="4870" max="4870" width="0" style="140" hidden="1" customWidth="1"/>
    <col min="4871" max="4871" width="19.5703125" style="140" customWidth="1"/>
    <col min="4872" max="4872" width="16.7109375" style="140" customWidth="1"/>
    <col min="4873" max="4874" width="8.7109375" style="140"/>
    <col min="4875" max="4875" width="110.28515625" style="140" customWidth="1"/>
    <col min="4876" max="5120" width="8.7109375" style="140"/>
    <col min="5121" max="5121" width="14.85546875" style="140" bestFit="1" customWidth="1"/>
    <col min="5122" max="5122" width="21" style="140" customWidth="1"/>
    <col min="5123" max="5123" width="73.140625" style="140" bestFit="1" customWidth="1"/>
    <col min="5124" max="5124" width="79.7109375" style="140" bestFit="1" customWidth="1"/>
    <col min="5125" max="5125" width="26.140625" style="140" customWidth="1"/>
    <col min="5126" max="5126" width="0" style="140" hidden="1" customWidth="1"/>
    <col min="5127" max="5127" width="19.5703125" style="140" customWidth="1"/>
    <col min="5128" max="5128" width="16.7109375" style="140" customWidth="1"/>
    <col min="5129" max="5130" width="8.7109375" style="140"/>
    <col min="5131" max="5131" width="110.28515625" style="140" customWidth="1"/>
    <col min="5132" max="5376" width="8.7109375" style="140"/>
    <col min="5377" max="5377" width="14.85546875" style="140" bestFit="1" customWidth="1"/>
    <col min="5378" max="5378" width="21" style="140" customWidth="1"/>
    <col min="5379" max="5379" width="73.140625" style="140" bestFit="1" customWidth="1"/>
    <col min="5380" max="5380" width="79.7109375" style="140" bestFit="1" customWidth="1"/>
    <col min="5381" max="5381" width="26.140625" style="140" customWidth="1"/>
    <col min="5382" max="5382" width="0" style="140" hidden="1" customWidth="1"/>
    <col min="5383" max="5383" width="19.5703125" style="140" customWidth="1"/>
    <col min="5384" max="5384" width="16.7109375" style="140" customWidth="1"/>
    <col min="5385" max="5386" width="8.7109375" style="140"/>
    <col min="5387" max="5387" width="110.28515625" style="140" customWidth="1"/>
    <col min="5388" max="5632" width="8.7109375" style="140"/>
    <col min="5633" max="5633" width="14.85546875" style="140" bestFit="1" customWidth="1"/>
    <col min="5634" max="5634" width="21" style="140" customWidth="1"/>
    <col min="5635" max="5635" width="73.140625" style="140" bestFit="1" customWidth="1"/>
    <col min="5636" max="5636" width="79.7109375" style="140" bestFit="1" customWidth="1"/>
    <col min="5637" max="5637" width="26.140625" style="140" customWidth="1"/>
    <col min="5638" max="5638" width="0" style="140" hidden="1" customWidth="1"/>
    <col min="5639" max="5639" width="19.5703125" style="140" customWidth="1"/>
    <col min="5640" max="5640" width="16.7109375" style="140" customWidth="1"/>
    <col min="5641" max="5642" width="8.7109375" style="140"/>
    <col min="5643" max="5643" width="110.28515625" style="140" customWidth="1"/>
    <col min="5644" max="5888" width="8.7109375" style="140"/>
    <col min="5889" max="5889" width="14.85546875" style="140" bestFit="1" customWidth="1"/>
    <col min="5890" max="5890" width="21" style="140" customWidth="1"/>
    <col min="5891" max="5891" width="73.140625" style="140" bestFit="1" customWidth="1"/>
    <col min="5892" max="5892" width="79.7109375" style="140" bestFit="1" customWidth="1"/>
    <col min="5893" max="5893" width="26.140625" style="140" customWidth="1"/>
    <col min="5894" max="5894" width="0" style="140" hidden="1" customWidth="1"/>
    <col min="5895" max="5895" width="19.5703125" style="140" customWidth="1"/>
    <col min="5896" max="5896" width="16.7109375" style="140" customWidth="1"/>
    <col min="5897" max="5898" width="8.7109375" style="140"/>
    <col min="5899" max="5899" width="110.28515625" style="140" customWidth="1"/>
    <col min="5900" max="6144" width="8.7109375" style="140"/>
    <col min="6145" max="6145" width="14.85546875" style="140" bestFit="1" customWidth="1"/>
    <col min="6146" max="6146" width="21" style="140" customWidth="1"/>
    <col min="6147" max="6147" width="73.140625" style="140" bestFit="1" customWidth="1"/>
    <col min="6148" max="6148" width="79.7109375" style="140" bestFit="1" customWidth="1"/>
    <col min="6149" max="6149" width="26.140625" style="140" customWidth="1"/>
    <col min="6150" max="6150" width="0" style="140" hidden="1" customWidth="1"/>
    <col min="6151" max="6151" width="19.5703125" style="140" customWidth="1"/>
    <col min="6152" max="6152" width="16.7109375" style="140" customWidth="1"/>
    <col min="6153" max="6154" width="8.7109375" style="140"/>
    <col min="6155" max="6155" width="110.28515625" style="140" customWidth="1"/>
    <col min="6156" max="6400" width="8.7109375" style="140"/>
    <col min="6401" max="6401" width="14.85546875" style="140" bestFit="1" customWidth="1"/>
    <col min="6402" max="6402" width="21" style="140" customWidth="1"/>
    <col min="6403" max="6403" width="73.140625" style="140" bestFit="1" customWidth="1"/>
    <col min="6404" max="6404" width="79.7109375" style="140" bestFit="1" customWidth="1"/>
    <col min="6405" max="6405" width="26.140625" style="140" customWidth="1"/>
    <col min="6406" max="6406" width="0" style="140" hidden="1" customWidth="1"/>
    <col min="6407" max="6407" width="19.5703125" style="140" customWidth="1"/>
    <col min="6408" max="6408" width="16.7109375" style="140" customWidth="1"/>
    <col min="6409" max="6410" width="8.7109375" style="140"/>
    <col min="6411" max="6411" width="110.28515625" style="140" customWidth="1"/>
    <col min="6412" max="6656" width="8.7109375" style="140"/>
    <col min="6657" max="6657" width="14.85546875" style="140" bestFit="1" customWidth="1"/>
    <col min="6658" max="6658" width="21" style="140" customWidth="1"/>
    <col min="6659" max="6659" width="73.140625" style="140" bestFit="1" customWidth="1"/>
    <col min="6660" max="6660" width="79.7109375" style="140" bestFit="1" customWidth="1"/>
    <col min="6661" max="6661" width="26.140625" style="140" customWidth="1"/>
    <col min="6662" max="6662" width="0" style="140" hidden="1" customWidth="1"/>
    <col min="6663" max="6663" width="19.5703125" style="140" customWidth="1"/>
    <col min="6664" max="6664" width="16.7109375" style="140" customWidth="1"/>
    <col min="6665" max="6666" width="8.7109375" style="140"/>
    <col min="6667" max="6667" width="110.28515625" style="140" customWidth="1"/>
    <col min="6668" max="6912" width="8.7109375" style="140"/>
    <col min="6913" max="6913" width="14.85546875" style="140" bestFit="1" customWidth="1"/>
    <col min="6914" max="6914" width="21" style="140" customWidth="1"/>
    <col min="6915" max="6915" width="73.140625" style="140" bestFit="1" customWidth="1"/>
    <col min="6916" max="6916" width="79.7109375" style="140" bestFit="1" customWidth="1"/>
    <col min="6917" max="6917" width="26.140625" style="140" customWidth="1"/>
    <col min="6918" max="6918" width="0" style="140" hidden="1" customWidth="1"/>
    <col min="6919" max="6919" width="19.5703125" style="140" customWidth="1"/>
    <col min="6920" max="6920" width="16.7109375" style="140" customWidth="1"/>
    <col min="6921" max="6922" width="8.7109375" style="140"/>
    <col min="6923" max="6923" width="110.28515625" style="140" customWidth="1"/>
    <col min="6924" max="7168" width="8.7109375" style="140"/>
    <col min="7169" max="7169" width="14.85546875" style="140" bestFit="1" customWidth="1"/>
    <col min="7170" max="7170" width="21" style="140" customWidth="1"/>
    <col min="7171" max="7171" width="73.140625" style="140" bestFit="1" customWidth="1"/>
    <col min="7172" max="7172" width="79.7109375" style="140" bestFit="1" customWidth="1"/>
    <col min="7173" max="7173" width="26.140625" style="140" customWidth="1"/>
    <col min="7174" max="7174" width="0" style="140" hidden="1" customWidth="1"/>
    <col min="7175" max="7175" width="19.5703125" style="140" customWidth="1"/>
    <col min="7176" max="7176" width="16.7109375" style="140" customWidth="1"/>
    <col min="7177" max="7178" width="8.7109375" style="140"/>
    <col min="7179" max="7179" width="110.28515625" style="140" customWidth="1"/>
    <col min="7180" max="7424" width="8.7109375" style="140"/>
    <col min="7425" max="7425" width="14.85546875" style="140" bestFit="1" customWidth="1"/>
    <col min="7426" max="7426" width="21" style="140" customWidth="1"/>
    <col min="7427" max="7427" width="73.140625" style="140" bestFit="1" customWidth="1"/>
    <col min="7428" max="7428" width="79.7109375" style="140" bestFit="1" customWidth="1"/>
    <col min="7429" max="7429" width="26.140625" style="140" customWidth="1"/>
    <col min="7430" max="7430" width="0" style="140" hidden="1" customWidth="1"/>
    <col min="7431" max="7431" width="19.5703125" style="140" customWidth="1"/>
    <col min="7432" max="7432" width="16.7109375" style="140" customWidth="1"/>
    <col min="7433" max="7434" width="8.7109375" style="140"/>
    <col min="7435" max="7435" width="110.28515625" style="140" customWidth="1"/>
    <col min="7436" max="7680" width="8.7109375" style="140"/>
    <col min="7681" max="7681" width="14.85546875" style="140" bestFit="1" customWidth="1"/>
    <col min="7682" max="7682" width="21" style="140" customWidth="1"/>
    <col min="7683" max="7683" width="73.140625" style="140" bestFit="1" customWidth="1"/>
    <col min="7684" max="7684" width="79.7109375" style="140" bestFit="1" customWidth="1"/>
    <col min="7685" max="7685" width="26.140625" style="140" customWidth="1"/>
    <col min="7686" max="7686" width="0" style="140" hidden="1" customWidth="1"/>
    <col min="7687" max="7687" width="19.5703125" style="140" customWidth="1"/>
    <col min="7688" max="7688" width="16.7109375" style="140" customWidth="1"/>
    <col min="7689" max="7690" width="8.7109375" style="140"/>
    <col min="7691" max="7691" width="110.28515625" style="140" customWidth="1"/>
    <col min="7692" max="7936" width="8.7109375" style="140"/>
    <col min="7937" max="7937" width="14.85546875" style="140" bestFit="1" customWidth="1"/>
    <col min="7938" max="7938" width="21" style="140" customWidth="1"/>
    <col min="7939" max="7939" width="73.140625" style="140" bestFit="1" customWidth="1"/>
    <col min="7940" max="7940" width="79.7109375" style="140" bestFit="1" customWidth="1"/>
    <col min="7941" max="7941" width="26.140625" style="140" customWidth="1"/>
    <col min="7942" max="7942" width="0" style="140" hidden="1" customWidth="1"/>
    <col min="7943" max="7943" width="19.5703125" style="140" customWidth="1"/>
    <col min="7944" max="7944" width="16.7109375" style="140" customWidth="1"/>
    <col min="7945" max="7946" width="8.7109375" style="140"/>
    <col min="7947" max="7947" width="110.28515625" style="140" customWidth="1"/>
    <col min="7948" max="8192" width="8.7109375" style="140"/>
    <col min="8193" max="8193" width="14.85546875" style="140" bestFit="1" customWidth="1"/>
    <col min="8194" max="8194" width="21" style="140" customWidth="1"/>
    <col min="8195" max="8195" width="73.140625" style="140" bestFit="1" customWidth="1"/>
    <col min="8196" max="8196" width="79.7109375" style="140" bestFit="1" customWidth="1"/>
    <col min="8197" max="8197" width="26.140625" style="140" customWidth="1"/>
    <col min="8198" max="8198" width="0" style="140" hidden="1" customWidth="1"/>
    <col min="8199" max="8199" width="19.5703125" style="140" customWidth="1"/>
    <col min="8200" max="8200" width="16.7109375" style="140" customWidth="1"/>
    <col min="8201" max="8202" width="8.7109375" style="140"/>
    <col min="8203" max="8203" width="110.28515625" style="140" customWidth="1"/>
    <col min="8204" max="8448" width="8.7109375" style="140"/>
    <col min="8449" max="8449" width="14.85546875" style="140" bestFit="1" customWidth="1"/>
    <col min="8450" max="8450" width="21" style="140" customWidth="1"/>
    <col min="8451" max="8451" width="73.140625" style="140" bestFit="1" customWidth="1"/>
    <col min="8452" max="8452" width="79.7109375" style="140" bestFit="1" customWidth="1"/>
    <col min="8453" max="8453" width="26.140625" style="140" customWidth="1"/>
    <col min="8454" max="8454" width="0" style="140" hidden="1" customWidth="1"/>
    <col min="8455" max="8455" width="19.5703125" style="140" customWidth="1"/>
    <col min="8456" max="8456" width="16.7109375" style="140" customWidth="1"/>
    <col min="8457" max="8458" width="8.7109375" style="140"/>
    <col min="8459" max="8459" width="110.28515625" style="140" customWidth="1"/>
    <col min="8460" max="8704" width="8.7109375" style="140"/>
    <col min="8705" max="8705" width="14.85546875" style="140" bestFit="1" customWidth="1"/>
    <col min="8706" max="8706" width="21" style="140" customWidth="1"/>
    <col min="8707" max="8707" width="73.140625" style="140" bestFit="1" customWidth="1"/>
    <col min="8708" max="8708" width="79.7109375" style="140" bestFit="1" customWidth="1"/>
    <col min="8709" max="8709" width="26.140625" style="140" customWidth="1"/>
    <col min="8710" max="8710" width="0" style="140" hidden="1" customWidth="1"/>
    <col min="8711" max="8711" width="19.5703125" style="140" customWidth="1"/>
    <col min="8712" max="8712" width="16.7109375" style="140" customWidth="1"/>
    <col min="8713" max="8714" width="8.7109375" style="140"/>
    <col min="8715" max="8715" width="110.28515625" style="140" customWidth="1"/>
    <col min="8716" max="8960" width="8.7109375" style="140"/>
    <col min="8961" max="8961" width="14.85546875" style="140" bestFit="1" customWidth="1"/>
    <col min="8962" max="8962" width="21" style="140" customWidth="1"/>
    <col min="8963" max="8963" width="73.140625" style="140" bestFit="1" customWidth="1"/>
    <col min="8964" max="8964" width="79.7109375" style="140" bestFit="1" customWidth="1"/>
    <col min="8965" max="8965" width="26.140625" style="140" customWidth="1"/>
    <col min="8966" max="8966" width="0" style="140" hidden="1" customWidth="1"/>
    <col min="8967" max="8967" width="19.5703125" style="140" customWidth="1"/>
    <col min="8968" max="8968" width="16.7109375" style="140" customWidth="1"/>
    <col min="8969" max="8970" width="8.7109375" style="140"/>
    <col min="8971" max="8971" width="110.28515625" style="140" customWidth="1"/>
    <col min="8972" max="9216" width="8.7109375" style="140"/>
    <col min="9217" max="9217" width="14.85546875" style="140" bestFit="1" customWidth="1"/>
    <col min="9218" max="9218" width="21" style="140" customWidth="1"/>
    <col min="9219" max="9219" width="73.140625" style="140" bestFit="1" customWidth="1"/>
    <col min="9220" max="9220" width="79.7109375" style="140" bestFit="1" customWidth="1"/>
    <col min="9221" max="9221" width="26.140625" style="140" customWidth="1"/>
    <col min="9222" max="9222" width="0" style="140" hidden="1" customWidth="1"/>
    <col min="9223" max="9223" width="19.5703125" style="140" customWidth="1"/>
    <col min="9224" max="9224" width="16.7109375" style="140" customWidth="1"/>
    <col min="9225" max="9226" width="8.7109375" style="140"/>
    <col min="9227" max="9227" width="110.28515625" style="140" customWidth="1"/>
    <col min="9228" max="9472" width="8.7109375" style="140"/>
    <col min="9473" max="9473" width="14.85546875" style="140" bestFit="1" customWidth="1"/>
    <col min="9474" max="9474" width="21" style="140" customWidth="1"/>
    <col min="9475" max="9475" width="73.140625" style="140" bestFit="1" customWidth="1"/>
    <col min="9476" max="9476" width="79.7109375" style="140" bestFit="1" customWidth="1"/>
    <col min="9477" max="9477" width="26.140625" style="140" customWidth="1"/>
    <col min="9478" max="9478" width="0" style="140" hidden="1" customWidth="1"/>
    <col min="9479" max="9479" width="19.5703125" style="140" customWidth="1"/>
    <col min="9480" max="9480" width="16.7109375" style="140" customWidth="1"/>
    <col min="9481" max="9482" width="8.7109375" style="140"/>
    <col min="9483" max="9483" width="110.28515625" style="140" customWidth="1"/>
    <col min="9484" max="9728" width="8.7109375" style="140"/>
    <col min="9729" max="9729" width="14.85546875" style="140" bestFit="1" customWidth="1"/>
    <col min="9730" max="9730" width="21" style="140" customWidth="1"/>
    <col min="9731" max="9731" width="73.140625" style="140" bestFit="1" customWidth="1"/>
    <col min="9732" max="9732" width="79.7109375" style="140" bestFit="1" customWidth="1"/>
    <col min="9733" max="9733" width="26.140625" style="140" customWidth="1"/>
    <col min="9734" max="9734" width="0" style="140" hidden="1" customWidth="1"/>
    <col min="9735" max="9735" width="19.5703125" style="140" customWidth="1"/>
    <col min="9736" max="9736" width="16.7109375" style="140" customWidth="1"/>
    <col min="9737" max="9738" width="8.7109375" style="140"/>
    <col min="9739" max="9739" width="110.28515625" style="140" customWidth="1"/>
    <col min="9740" max="9984" width="8.7109375" style="140"/>
    <col min="9985" max="9985" width="14.85546875" style="140" bestFit="1" customWidth="1"/>
    <col min="9986" max="9986" width="21" style="140" customWidth="1"/>
    <col min="9987" max="9987" width="73.140625" style="140" bestFit="1" customWidth="1"/>
    <col min="9988" max="9988" width="79.7109375" style="140" bestFit="1" customWidth="1"/>
    <col min="9989" max="9989" width="26.140625" style="140" customWidth="1"/>
    <col min="9990" max="9990" width="0" style="140" hidden="1" customWidth="1"/>
    <col min="9991" max="9991" width="19.5703125" style="140" customWidth="1"/>
    <col min="9992" max="9992" width="16.7109375" style="140" customWidth="1"/>
    <col min="9993" max="9994" width="8.7109375" style="140"/>
    <col min="9995" max="9995" width="110.28515625" style="140" customWidth="1"/>
    <col min="9996" max="10240" width="8.7109375" style="140"/>
    <col min="10241" max="10241" width="14.85546875" style="140" bestFit="1" customWidth="1"/>
    <col min="10242" max="10242" width="21" style="140" customWidth="1"/>
    <col min="10243" max="10243" width="73.140625" style="140" bestFit="1" customWidth="1"/>
    <col min="10244" max="10244" width="79.7109375" style="140" bestFit="1" customWidth="1"/>
    <col min="10245" max="10245" width="26.140625" style="140" customWidth="1"/>
    <col min="10246" max="10246" width="0" style="140" hidden="1" customWidth="1"/>
    <col min="10247" max="10247" width="19.5703125" style="140" customWidth="1"/>
    <col min="10248" max="10248" width="16.7109375" style="140" customWidth="1"/>
    <col min="10249" max="10250" width="8.7109375" style="140"/>
    <col min="10251" max="10251" width="110.28515625" style="140" customWidth="1"/>
    <col min="10252" max="10496" width="8.7109375" style="140"/>
    <col min="10497" max="10497" width="14.85546875" style="140" bestFit="1" customWidth="1"/>
    <col min="10498" max="10498" width="21" style="140" customWidth="1"/>
    <col min="10499" max="10499" width="73.140625" style="140" bestFit="1" customWidth="1"/>
    <col min="10500" max="10500" width="79.7109375" style="140" bestFit="1" customWidth="1"/>
    <col min="10501" max="10501" width="26.140625" style="140" customWidth="1"/>
    <col min="10502" max="10502" width="0" style="140" hidden="1" customWidth="1"/>
    <col min="10503" max="10503" width="19.5703125" style="140" customWidth="1"/>
    <col min="10504" max="10504" width="16.7109375" style="140" customWidth="1"/>
    <col min="10505" max="10506" width="8.7109375" style="140"/>
    <col min="10507" max="10507" width="110.28515625" style="140" customWidth="1"/>
    <col min="10508" max="10752" width="8.7109375" style="140"/>
    <col min="10753" max="10753" width="14.85546875" style="140" bestFit="1" customWidth="1"/>
    <col min="10754" max="10754" width="21" style="140" customWidth="1"/>
    <col min="10755" max="10755" width="73.140625" style="140" bestFit="1" customWidth="1"/>
    <col min="10756" max="10756" width="79.7109375" style="140" bestFit="1" customWidth="1"/>
    <col min="10757" max="10757" width="26.140625" style="140" customWidth="1"/>
    <col min="10758" max="10758" width="0" style="140" hidden="1" customWidth="1"/>
    <col min="10759" max="10759" width="19.5703125" style="140" customWidth="1"/>
    <col min="10760" max="10760" width="16.7109375" style="140" customWidth="1"/>
    <col min="10761" max="10762" width="8.7109375" style="140"/>
    <col min="10763" max="10763" width="110.28515625" style="140" customWidth="1"/>
    <col min="10764" max="11008" width="8.7109375" style="140"/>
    <col min="11009" max="11009" width="14.85546875" style="140" bestFit="1" customWidth="1"/>
    <col min="11010" max="11010" width="21" style="140" customWidth="1"/>
    <col min="11011" max="11011" width="73.140625" style="140" bestFit="1" customWidth="1"/>
    <col min="11012" max="11012" width="79.7109375" style="140" bestFit="1" customWidth="1"/>
    <col min="11013" max="11013" width="26.140625" style="140" customWidth="1"/>
    <col min="11014" max="11014" width="0" style="140" hidden="1" customWidth="1"/>
    <col min="11015" max="11015" width="19.5703125" style="140" customWidth="1"/>
    <col min="11016" max="11016" width="16.7109375" style="140" customWidth="1"/>
    <col min="11017" max="11018" width="8.7109375" style="140"/>
    <col min="11019" max="11019" width="110.28515625" style="140" customWidth="1"/>
    <col min="11020" max="11264" width="8.7109375" style="140"/>
    <col min="11265" max="11265" width="14.85546875" style="140" bestFit="1" customWidth="1"/>
    <col min="11266" max="11266" width="21" style="140" customWidth="1"/>
    <col min="11267" max="11267" width="73.140625" style="140" bestFit="1" customWidth="1"/>
    <col min="11268" max="11268" width="79.7109375" style="140" bestFit="1" customWidth="1"/>
    <col min="11269" max="11269" width="26.140625" style="140" customWidth="1"/>
    <col min="11270" max="11270" width="0" style="140" hidden="1" customWidth="1"/>
    <col min="11271" max="11271" width="19.5703125" style="140" customWidth="1"/>
    <col min="11272" max="11272" width="16.7109375" style="140" customWidth="1"/>
    <col min="11273" max="11274" width="8.7109375" style="140"/>
    <col min="11275" max="11275" width="110.28515625" style="140" customWidth="1"/>
    <col min="11276" max="11520" width="8.7109375" style="140"/>
    <col min="11521" max="11521" width="14.85546875" style="140" bestFit="1" customWidth="1"/>
    <col min="11522" max="11522" width="21" style="140" customWidth="1"/>
    <col min="11523" max="11523" width="73.140625" style="140" bestFit="1" customWidth="1"/>
    <col min="11524" max="11524" width="79.7109375" style="140" bestFit="1" customWidth="1"/>
    <col min="11525" max="11525" width="26.140625" style="140" customWidth="1"/>
    <col min="11526" max="11526" width="0" style="140" hidden="1" customWidth="1"/>
    <col min="11527" max="11527" width="19.5703125" style="140" customWidth="1"/>
    <col min="11528" max="11528" width="16.7109375" style="140" customWidth="1"/>
    <col min="11529" max="11530" width="8.7109375" style="140"/>
    <col min="11531" max="11531" width="110.28515625" style="140" customWidth="1"/>
    <col min="11532" max="11776" width="8.7109375" style="140"/>
    <col min="11777" max="11777" width="14.85546875" style="140" bestFit="1" customWidth="1"/>
    <col min="11778" max="11778" width="21" style="140" customWidth="1"/>
    <col min="11779" max="11779" width="73.140625" style="140" bestFit="1" customWidth="1"/>
    <col min="11780" max="11780" width="79.7109375" style="140" bestFit="1" customWidth="1"/>
    <col min="11781" max="11781" width="26.140625" style="140" customWidth="1"/>
    <col min="11782" max="11782" width="0" style="140" hidden="1" customWidth="1"/>
    <col min="11783" max="11783" width="19.5703125" style="140" customWidth="1"/>
    <col min="11784" max="11784" width="16.7109375" style="140" customWidth="1"/>
    <col min="11785" max="11786" width="8.7109375" style="140"/>
    <col min="11787" max="11787" width="110.28515625" style="140" customWidth="1"/>
    <col min="11788" max="12032" width="8.7109375" style="140"/>
    <col min="12033" max="12033" width="14.85546875" style="140" bestFit="1" customWidth="1"/>
    <col min="12034" max="12034" width="21" style="140" customWidth="1"/>
    <col min="12035" max="12035" width="73.140625" style="140" bestFit="1" customWidth="1"/>
    <col min="12036" max="12036" width="79.7109375" style="140" bestFit="1" customWidth="1"/>
    <col min="12037" max="12037" width="26.140625" style="140" customWidth="1"/>
    <col min="12038" max="12038" width="0" style="140" hidden="1" customWidth="1"/>
    <col min="12039" max="12039" width="19.5703125" style="140" customWidth="1"/>
    <col min="12040" max="12040" width="16.7109375" style="140" customWidth="1"/>
    <col min="12041" max="12042" width="8.7109375" style="140"/>
    <col min="12043" max="12043" width="110.28515625" style="140" customWidth="1"/>
    <col min="12044" max="12288" width="8.7109375" style="140"/>
    <col min="12289" max="12289" width="14.85546875" style="140" bestFit="1" customWidth="1"/>
    <col min="12290" max="12290" width="21" style="140" customWidth="1"/>
    <col min="12291" max="12291" width="73.140625" style="140" bestFit="1" customWidth="1"/>
    <col min="12292" max="12292" width="79.7109375" style="140" bestFit="1" customWidth="1"/>
    <col min="12293" max="12293" width="26.140625" style="140" customWidth="1"/>
    <col min="12294" max="12294" width="0" style="140" hidden="1" customWidth="1"/>
    <col min="12295" max="12295" width="19.5703125" style="140" customWidth="1"/>
    <col min="12296" max="12296" width="16.7109375" style="140" customWidth="1"/>
    <col min="12297" max="12298" width="8.7109375" style="140"/>
    <col min="12299" max="12299" width="110.28515625" style="140" customWidth="1"/>
    <col min="12300" max="12544" width="8.7109375" style="140"/>
    <col min="12545" max="12545" width="14.85546875" style="140" bestFit="1" customWidth="1"/>
    <col min="12546" max="12546" width="21" style="140" customWidth="1"/>
    <col min="12547" max="12547" width="73.140625" style="140" bestFit="1" customWidth="1"/>
    <col min="12548" max="12548" width="79.7109375" style="140" bestFit="1" customWidth="1"/>
    <col min="12549" max="12549" width="26.140625" style="140" customWidth="1"/>
    <col min="12550" max="12550" width="0" style="140" hidden="1" customWidth="1"/>
    <col min="12551" max="12551" width="19.5703125" style="140" customWidth="1"/>
    <col min="12552" max="12552" width="16.7109375" style="140" customWidth="1"/>
    <col min="12553" max="12554" width="8.7109375" style="140"/>
    <col min="12555" max="12555" width="110.28515625" style="140" customWidth="1"/>
    <col min="12556" max="12800" width="8.7109375" style="140"/>
    <col min="12801" max="12801" width="14.85546875" style="140" bestFit="1" customWidth="1"/>
    <col min="12802" max="12802" width="21" style="140" customWidth="1"/>
    <col min="12803" max="12803" width="73.140625" style="140" bestFit="1" customWidth="1"/>
    <col min="12804" max="12804" width="79.7109375" style="140" bestFit="1" customWidth="1"/>
    <col min="12805" max="12805" width="26.140625" style="140" customWidth="1"/>
    <col min="12806" max="12806" width="0" style="140" hidden="1" customWidth="1"/>
    <col min="12807" max="12807" width="19.5703125" style="140" customWidth="1"/>
    <col min="12808" max="12808" width="16.7109375" style="140" customWidth="1"/>
    <col min="12809" max="12810" width="8.7109375" style="140"/>
    <col min="12811" max="12811" width="110.28515625" style="140" customWidth="1"/>
    <col min="12812" max="13056" width="8.7109375" style="140"/>
    <col min="13057" max="13057" width="14.85546875" style="140" bestFit="1" customWidth="1"/>
    <col min="13058" max="13058" width="21" style="140" customWidth="1"/>
    <col min="13059" max="13059" width="73.140625" style="140" bestFit="1" customWidth="1"/>
    <col min="13060" max="13060" width="79.7109375" style="140" bestFit="1" customWidth="1"/>
    <col min="13061" max="13061" width="26.140625" style="140" customWidth="1"/>
    <col min="13062" max="13062" width="0" style="140" hidden="1" customWidth="1"/>
    <col min="13063" max="13063" width="19.5703125" style="140" customWidth="1"/>
    <col min="13064" max="13064" width="16.7109375" style="140" customWidth="1"/>
    <col min="13065" max="13066" width="8.7109375" style="140"/>
    <col min="13067" max="13067" width="110.28515625" style="140" customWidth="1"/>
    <col min="13068" max="13312" width="8.7109375" style="140"/>
    <col min="13313" max="13313" width="14.85546875" style="140" bestFit="1" customWidth="1"/>
    <col min="13314" max="13314" width="21" style="140" customWidth="1"/>
    <col min="13315" max="13315" width="73.140625" style="140" bestFit="1" customWidth="1"/>
    <col min="13316" max="13316" width="79.7109375" style="140" bestFit="1" customWidth="1"/>
    <col min="13317" max="13317" width="26.140625" style="140" customWidth="1"/>
    <col min="13318" max="13318" width="0" style="140" hidden="1" customWidth="1"/>
    <col min="13319" max="13319" width="19.5703125" style="140" customWidth="1"/>
    <col min="13320" max="13320" width="16.7109375" style="140" customWidth="1"/>
    <col min="13321" max="13322" width="8.7109375" style="140"/>
    <col min="13323" max="13323" width="110.28515625" style="140" customWidth="1"/>
    <col min="13324" max="13568" width="8.7109375" style="140"/>
    <col min="13569" max="13569" width="14.85546875" style="140" bestFit="1" customWidth="1"/>
    <col min="13570" max="13570" width="21" style="140" customWidth="1"/>
    <col min="13571" max="13571" width="73.140625" style="140" bestFit="1" customWidth="1"/>
    <col min="13572" max="13572" width="79.7109375" style="140" bestFit="1" customWidth="1"/>
    <col min="13573" max="13573" width="26.140625" style="140" customWidth="1"/>
    <col min="13574" max="13574" width="0" style="140" hidden="1" customWidth="1"/>
    <col min="13575" max="13575" width="19.5703125" style="140" customWidth="1"/>
    <col min="13576" max="13576" width="16.7109375" style="140" customWidth="1"/>
    <col min="13577" max="13578" width="8.7109375" style="140"/>
    <col min="13579" max="13579" width="110.28515625" style="140" customWidth="1"/>
    <col min="13580" max="13824" width="8.7109375" style="140"/>
    <col min="13825" max="13825" width="14.85546875" style="140" bestFit="1" customWidth="1"/>
    <col min="13826" max="13826" width="21" style="140" customWidth="1"/>
    <col min="13827" max="13827" width="73.140625" style="140" bestFit="1" customWidth="1"/>
    <col min="13828" max="13828" width="79.7109375" style="140" bestFit="1" customWidth="1"/>
    <col min="13829" max="13829" width="26.140625" style="140" customWidth="1"/>
    <col min="13830" max="13830" width="0" style="140" hidden="1" customWidth="1"/>
    <col min="13831" max="13831" width="19.5703125" style="140" customWidth="1"/>
    <col min="13832" max="13832" width="16.7109375" style="140" customWidth="1"/>
    <col min="13833" max="13834" width="8.7109375" style="140"/>
    <col min="13835" max="13835" width="110.28515625" style="140" customWidth="1"/>
    <col min="13836" max="14080" width="8.7109375" style="140"/>
    <col min="14081" max="14081" width="14.85546875" style="140" bestFit="1" customWidth="1"/>
    <col min="14082" max="14082" width="21" style="140" customWidth="1"/>
    <col min="14083" max="14083" width="73.140625" style="140" bestFit="1" customWidth="1"/>
    <col min="14084" max="14084" width="79.7109375" style="140" bestFit="1" customWidth="1"/>
    <col min="14085" max="14085" width="26.140625" style="140" customWidth="1"/>
    <col min="14086" max="14086" width="0" style="140" hidden="1" customWidth="1"/>
    <col min="14087" max="14087" width="19.5703125" style="140" customWidth="1"/>
    <col min="14088" max="14088" width="16.7109375" style="140" customWidth="1"/>
    <col min="14089" max="14090" width="8.7109375" style="140"/>
    <col min="14091" max="14091" width="110.28515625" style="140" customWidth="1"/>
    <col min="14092" max="14336" width="8.7109375" style="140"/>
    <col min="14337" max="14337" width="14.85546875" style="140" bestFit="1" customWidth="1"/>
    <col min="14338" max="14338" width="21" style="140" customWidth="1"/>
    <col min="14339" max="14339" width="73.140625" style="140" bestFit="1" customWidth="1"/>
    <col min="14340" max="14340" width="79.7109375" style="140" bestFit="1" customWidth="1"/>
    <col min="14341" max="14341" width="26.140625" style="140" customWidth="1"/>
    <col min="14342" max="14342" width="0" style="140" hidden="1" customWidth="1"/>
    <col min="14343" max="14343" width="19.5703125" style="140" customWidth="1"/>
    <col min="14344" max="14344" width="16.7109375" style="140" customWidth="1"/>
    <col min="14345" max="14346" width="8.7109375" style="140"/>
    <col min="14347" max="14347" width="110.28515625" style="140" customWidth="1"/>
    <col min="14348" max="14592" width="8.7109375" style="140"/>
    <col min="14593" max="14593" width="14.85546875" style="140" bestFit="1" customWidth="1"/>
    <col min="14594" max="14594" width="21" style="140" customWidth="1"/>
    <col min="14595" max="14595" width="73.140625" style="140" bestFit="1" customWidth="1"/>
    <col min="14596" max="14596" width="79.7109375" style="140" bestFit="1" customWidth="1"/>
    <col min="14597" max="14597" width="26.140625" style="140" customWidth="1"/>
    <col min="14598" max="14598" width="0" style="140" hidden="1" customWidth="1"/>
    <col min="14599" max="14599" width="19.5703125" style="140" customWidth="1"/>
    <col min="14600" max="14600" width="16.7109375" style="140" customWidth="1"/>
    <col min="14601" max="14602" width="8.7109375" style="140"/>
    <col min="14603" max="14603" width="110.28515625" style="140" customWidth="1"/>
    <col min="14604" max="14848" width="8.7109375" style="140"/>
    <col min="14849" max="14849" width="14.85546875" style="140" bestFit="1" customWidth="1"/>
    <col min="14850" max="14850" width="21" style="140" customWidth="1"/>
    <col min="14851" max="14851" width="73.140625" style="140" bestFit="1" customWidth="1"/>
    <col min="14852" max="14852" width="79.7109375" style="140" bestFit="1" customWidth="1"/>
    <col min="14853" max="14853" width="26.140625" style="140" customWidth="1"/>
    <col min="14854" max="14854" width="0" style="140" hidden="1" customWidth="1"/>
    <col min="14855" max="14855" width="19.5703125" style="140" customWidth="1"/>
    <col min="14856" max="14856" width="16.7109375" style="140" customWidth="1"/>
    <col min="14857" max="14858" width="8.7109375" style="140"/>
    <col min="14859" max="14859" width="110.28515625" style="140" customWidth="1"/>
    <col min="14860" max="15104" width="8.7109375" style="140"/>
    <col min="15105" max="15105" width="14.85546875" style="140" bestFit="1" customWidth="1"/>
    <col min="15106" max="15106" width="21" style="140" customWidth="1"/>
    <col min="15107" max="15107" width="73.140625" style="140" bestFit="1" customWidth="1"/>
    <col min="15108" max="15108" width="79.7109375" style="140" bestFit="1" customWidth="1"/>
    <col min="15109" max="15109" width="26.140625" style="140" customWidth="1"/>
    <col min="15110" max="15110" width="0" style="140" hidden="1" customWidth="1"/>
    <col min="15111" max="15111" width="19.5703125" style="140" customWidth="1"/>
    <col min="15112" max="15112" width="16.7109375" style="140" customWidth="1"/>
    <col min="15113" max="15114" width="8.7109375" style="140"/>
    <col min="15115" max="15115" width="110.28515625" style="140" customWidth="1"/>
    <col min="15116" max="15360" width="8.7109375" style="140"/>
    <col min="15361" max="15361" width="14.85546875" style="140" bestFit="1" customWidth="1"/>
    <col min="15362" max="15362" width="21" style="140" customWidth="1"/>
    <col min="15363" max="15363" width="73.140625" style="140" bestFit="1" customWidth="1"/>
    <col min="15364" max="15364" width="79.7109375" style="140" bestFit="1" customWidth="1"/>
    <col min="15365" max="15365" width="26.140625" style="140" customWidth="1"/>
    <col min="15366" max="15366" width="0" style="140" hidden="1" customWidth="1"/>
    <col min="15367" max="15367" width="19.5703125" style="140" customWidth="1"/>
    <col min="15368" max="15368" width="16.7109375" style="140" customWidth="1"/>
    <col min="15369" max="15370" width="8.7109375" style="140"/>
    <col min="15371" max="15371" width="110.28515625" style="140" customWidth="1"/>
    <col min="15372" max="15616" width="8.7109375" style="140"/>
    <col min="15617" max="15617" width="14.85546875" style="140" bestFit="1" customWidth="1"/>
    <col min="15618" max="15618" width="21" style="140" customWidth="1"/>
    <col min="15619" max="15619" width="73.140625" style="140" bestFit="1" customWidth="1"/>
    <col min="15620" max="15620" width="79.7109375" style="140" bestFit="1" customWidth="1"/>
    <col min="15621" max="15621" width="26.140625" style="140" customWidth="1"/>
    <col min="15622" max="15622" width="0" style="140" hidden="1" customWidth="1"/>
    <col min="15623" max="15623" width="19.5703125" style="140" customWidth="1"/>
    <col min="15624" max="15624" width="16.7109375" style="140" customWidth="1"/>
    <col min="15625" max="15626" width="8.7109375" style="140"/>
    <col min="15627" max="15627" width="110.28515625" style="140" customWidth="1"/>
    <col min="15628" max="15872" width="8.7109375" style="140"/>
    <col min="15873" max="15873" width="14.85546875" style="140" bestFit="1" customWidth="1"/>
    <col min="15874" max="15874" width="21" style="140" customWidth="1"/>
    <col min="15875" max="15875" width="73.140625" style="140" bestFit="1" customWidth="1"/>
    <col min="15876" max="15876" width="79.7109375" style="140" bestFit="1" customWidth="1"/>
    <col min="15877" max="15877" width="26.140625" style="140" customWidth="1"/>
    <col min="15878" max="15878" width="0" style="140" hidden="1" customWidth="1"/>
    <col min="15879" max="15879" width="19.5703125" style="140" customWidth="1"/>
    <col min="15880" max="15880" width="16.7109375" style="140" customWidth="1"/>
    <col min="15881" max="15882" width="8.7109375" style="140"/>
    <col min="15883" max="15883" width="110.28515625" style="140" customWidth="1"/>
    <col min="15884" max="16128" width="8.7109375" style="140"/>
    <col min="16129" max="16129" width="14.85546875" style="140" bestFit="1" customWidth="1"/>
    <col min="16130" max="16130" width="21" style="140" customWidth="1"/>
    <col min="16131" max="16131" width="73.140625" style="140" bestFit="1" customWidth="1"/>
    <col min="16132" max="16132" width="79.7109375" style="140" bestFit="1" customWidth="1"/>
    <col min="16133" max="16133" width="26.140625" style="140" customWidth="1"/>
    <col min="16134" max="16134" width="0" style="140" hidden="1" customWidth="1"/>
    <col min="16135" max="16135" width="19.5703125" style="140" customWidth="1"/>
    <col min="16136" max="16136" width="16.7109375" style="140" customWidth="1"/>
    <col min="16137" max="16138" width="8.7109375" style="140"/>
    <col min="16139" max="16139" width="110.28515625" style="140" customWidth="1"/>
    <col min="16140" max="16384" width="8.7109375" style="140"/>
  </cols>
  <sheetData>
    <row r="1" spans="1:11" s="133" customFormat="1" ht="18.75" x14ac:dyDescent="0.3">
      <c r="A1" s="132" t="s">
        <v>153</v>
      </c>
      <c r="C1" s="134"/>
      <c r="D1" s="135" t="s">
        <v>154</v>
      </c>
      <c r="E1" s="136">
        <v>42521</v>
      </c>
      <c r="F1" s="137"/>
      <c r="G1" s="137"/>
      <c r="H1" s="138"/>
    </row>
    <row r="2" spans="1:11" ht="15" x14ac:dyDescent="0.25">
      <c r="A2" s="139" t="s">
        <v>24</v>
      </c>
      <c r="K2" s="140"/>
    </row>
    <row r="3" spans="1:11" ht="13.5" thickBot="1" x14ac:dyDescent="0.25">
      <c r="A3" s="142"/>
      <c r="B3" s="142"/>
      <c r="C3" s="141"/>
      <c r="K3" s="140"/>
    </row>
    <row r="4" spans="1:11" ht="21.75" thickBot="1" x14ac:dyDescent="0.25">
      <c r="A4" s="143"/>
      <c r="B4" s="143"/>
      <c r="C4" s="307" t="s">
        <v>155</v>
      </c>
      <c r="D4" s="308"/>
      <c r="K4" s="140"/>
    </row>
    <row r="5" spans="1:11" ht="16.5" thickBot="1" x14ac:dyDescent="0.3">
      <c r="A5" s="144" t="s">
        <v>156</v>
      </c>
      <c r="B5" s="145" t="s">
        <v>157</v>
      </c>
      <c r="C5" s="145" t="s">
        <v>158</v>
      </c>
      <c r="D5" s="144" t="s">
        <v>159</v>
      </c>
      <c r="G5" s="146"/>
      <c r="H5" s="147"/>
      <c r="I5" s="148"/>
      <c r="J5" s="148"/>
      <c r="K5" s="149"/>
    </row>
    <row r="6" spans="1:11" ht="15" x14ac:dyDescent="0.25">
      <c r="A6" s="150" t="s">
        <v>160</v>
      </c>
      <c r="B6" s="150" t="s">
        <v>161</v>
      </c>
      <c r="C6" s="304" t="s">
        <v>72</v>
      </c>
      <c r="D6" s="151" t="s">
        <v>162</v>
      </c>
      <c r="E6" s="152"/>
      <c r="H6" s="147"/>
      <c r="I6" s="148"/>
      <c r="J6" s="148"/>
      <c r="K6" s="153"/>
    </row>
    <row r="7" spans="1:11" ht="15" x14ac:dyDescent="0.25">
      <c r="A7" s="154"/>
      <c r="B7" s="154"/>
      <c r="C7" s="305"/>
      <c r="D7" s="151" t="s">
        <v>163</v>
      </c>
      <c r="E7" s="152"/>
      <c r="G7" s="140"/>
      <c r="H7" s="147"/>
      <c r="I7" s="148"/>
      <c r="J7" s="148"/>
      <c r="K7" s="153"/>
    </row>
    <row r="8" spans="1:11" ht="15" x14ac:dyDescent="0.25">
      <c r="A8" s="154"/>
      <c r="B8" s="154"/>
      <c r="C8" s="305"/>
      <c r="D8" s="151" t="s">
        <v>164</v>
      </c>
      <c r="E8" s="152"/>
      <c r="G8" s="140"/>
      <c r="H8" s="147"/>
      <c r="I8" s="148"/>
      <c r="J8" s="148"/>
      <c r="K8" s="153"/>
    </row>
    <row r="9" spans="1:11" ht="15" x14ac:dyDescent="0.25">
      <c r="A9" s="154"/>
      <c r="B9" s="154"/>
      <c r="C9" s="305"/>
      <c r="D9" s="155" t="s">
        <v>165</v>
      </c>
      <c r="E9" s="152"/>
      <c r="G9" s="140"/>
      <c r="H9" s="147"/>
      <c r="I9" s="148"/>
      <c r="J9" s="148"/>
      <c r="K9" s="153"/>
    </row>
    <row r="10" spans="1:11" ht="15" x14ac:dyDescent="0.25">
      <c r="A10" s="154"/>
      <c r="B10" s="154"/>
      <c r="C10" s="305"/>
      <c r="D10" s="155" t="s">
        <v>166</v>
      </c>
      <c r="E10" s="152"/>
      <c r="G10" s="140"/>
      <c r="H10" s="147"/>
      <c r="I10" s="148"/>
      <c r="J10" s="148"/>
      <c r="K10" s="156"/>
    </row>
    <row r="11" spans="1:11" ht="15" x14ac:dyDescent="0.25">
      <c r="A11" s="154"/>
      <c r="B11" s="154"/>
      <c r="C11" s="305"/>
      <c r="D11" s="155" t="s">
        <v>167</v>
      </c>
      <c r="E11" s="152"/>
      <c r="G11" s="140"/>
      <c r="H11" s="147"/>
      <c r="I11" s="148"/>
      <c r="J11" s="148"/>
      <c r="K11" s="153"/>
    </row>
    <row r="12" spans="1:11" ht="15" x14ac:dyDescent="0.25">
      <c r="A12" s="154"/>
      <c r="B12" s="154"/>
      <c r="C12" s="305"/>
      <c r="D12" s="155" t="s">
        <v>168</v>
      </c>
      <c r="E12" s="152"/>
      <c r="G12" s="140"/>
      <c r="H12" s="147"/>
      <c r="I12" s="148"/>
      <c r="J12" s="148"/>
      <c r="K12" s="153"/>
    </row>
    <row r="13" spans="1:11" ht="15" x14ac:dyDescent="0.25">
      <c r="A13" s="154"/>
      <c r="B13" s="154"/>
      <c r="C13" s="305"/>
      <c r="D13" s="155" t="s">
        <v>169</v>
      </c>
      <c r="E13" s="152"/>
      <c r="G13" s="140"/>
      <c r="H13" s="147"/>
      <c r="I13" s="148"/>
      <c r="J13" s="148"/>
      <c r="K13" s="153"/>
    </row>
    <row r="14" spans="1:11" ht="15" x14ac:dyDescent="0.25">
      <c r="A14" s="154"/>
      <c r="B14" s="154"/>
      <c r="C14" s="305"/>
      <c r="D14" s="155" t="s">
        <v>170</v>
      </c>
      <c r="E14" s="152"/>
      <c r="G14" s="140"/>
      <c r="H14" s="147"/>
      <c r="I14" s="148"/>
      <c r="J14" s="148"/>
      <c r="K14" s="157"/>
    </row>
    <row r="15" spans="1:11" ht="15" x14ac:dyDescent="0.25">
      <c r="A15" s="154"/>
      <c r="B15" s="154"/>
      <c r="C15" s="305"/>
      <c r="D15" s="155" t="s">
        <v>171</v>
      </c>
      <c r="E15" s="152"/>
      <c r="G15" s="140"/>
      <c r="H15" s="147"/>
      <c r="I15" s="148"/>
      <c r="J15" s="148"/>
      <c r="K15" s="153"/>
    </row>
    <row r="16" spans="1:11" ht="15" x14ac:dyDescent="0.25">
      <c r="A16" s="154"/>
      <c r="B16" s="154"/>
      <c r="C16" s="305"/>
      <c r="D16" s="155" t="s">
        <v>172</v>
      </c>
      <c r="E16" s="152"/>
      <c r="H16" s="147"/>
      <c r="I16" s="148"/>
      <c r="J16" s="148"/>
      <c r="K16" s="153"/>
    </row>
    <row r="17" spans="1:11" ht="15" x14ac:dyDescent="0.25">
      <c r="A17" s="154"/>
      <c r="B17" s="154"/>
      <c r="C17" s="305"/>
      <c r="D17" s="155" t="s">
        <v>173</v>
      </c>
      <c r="E17" s="152"/>
      <c r="H17" s="147"/>
      <c r="I17" s="148"/>
      <c r="J17" s="148"/>
      <c r="K17" s="153"/>
    </row>
    <row r="18" spans="1:11" ht="15" x14ac:dyDescent="0.25">
      <c r="A18" s="154"/>
      <c r="B18" s="154"/>
      <c r="C18" s="305"/>
      <c r="D18" s="155" t="s">
        <v>174</v>
      </c>
      <c r="E18" s="152"/>
      <c r="H18" s="147"/>
      <c r="I18" s="148"/>
      <c r="J18" s="148"/>
      <c r="K18" s="156"/>
    </row>
    <row r="19" spans="1:11" ht="15" x14ac:dyDescent="0.25">
      <c r="A19" s="154"/>
      <c r="B19" s="154"/>
      <c r="C19" s="305"/>
      <c r="D19" s="155" t="s">
        <v>175</v>
      </c>
      <c r="E19" s="152"/>
      <c r="H19" s="147"/>
      <c r="I19" s="148"/>
      <c r="J19" s="148"/>
      <c r="K19" s="153"/>
    </row>
    <row r="20" spans="1:11" ht="15" x14ac:dyDescent="0.25">
      <c r="A20" s="154"/>
      <c r="B20" s="154"/>
      <c r="C20" s="305"/>
      <c r="D20" s="155" t="s">
        <v>176</v>
      </c>
      <c r="E20" s="152"/>
      <c r="H20" s="147"/>
      <c r="I20" s="148"/>
      <c r="J20" s="148"/>
      <c r="K20" s="153"/>
    </row>
    <row r="21" spans="1:11" ht="15" x14ac:dyDescent="0.25">
      <c r="A21" s="154"/>
      <c r="B21" s="154"/>
      <c r="C21" s="305"/>
      <c r="D21" s="155" t="s">
        <v>177</v>
      </c>
      <c r="E21" s="158"/>
      <c r="G21" s="159"/>
    </row>
    <row r="22" spans="1:11" ht="15" x14ac:dyDescent="0.25">
      <c r="A22" s="154"/>
      <c r="B22" s="154"/>
      <c r="C22" s="305"/>
      <c r="D22" s="155" t="s">
        <v>178</v>
      </c>
      <c r="E22" s="158"/>
      <c r="G22" s="140"/>
    </row>
    <row r="23" spans="1:11" ht="15" x14ac:dyDescent="0.25">
      <c r="A23" s="154"/>
      <c r="B23" s="154"/>
      <c r="C23" s="305"/>
      <c r="D23" s="155" t="s">
        <v>179</v>
      </c>
      <c r="E23" s="158"/>
      <c r="G23" s="140"/>
      <c r="H23" s="161"/>
      <c r="I23" s="161"/>
    </row>
    <row r="24" spans="1:11" ht="15" x14ac:dyDescent="0.25">
      <c r="A24" s="154"/>
      <c r="B24" s="154"/>
      <c r="C24" s="305"/>
      <c r="D24" s="155" t="s">
        <v>180</v>
      </c>
      <c r="E24" s="162"/>
      <c r="G24" s="140"/>
      <c r="H24" s="161"/>
      <c r="I24" s="161"/>
    </row>
    <row r="25" spans="1:11" ht="15" x14ac:dyDescent="0.25">
      <c r="A25" s="154"/>
      <c r="B25" s="154"/>
      <c r="C25" s="305"/>
      <c r="D25" s="163" t="s">
        <v>181</v>
      </c>
      <c r="E25" s="162"/>
      <c r="G25" s="140"/>
      <c r="H25" s="161"/>
      <c r="I25" s="161"/>
    </row>
    <row r="26" spans="1:11" ht="15" x14ac:dyDescent="0.25">
      <c r="A26" s="154"/>
      <c r="B26" s="154"/>
      <c r="C26" s="305"/>
      <c r="D26" s="163" t="s">
        <v>182</v>
      </c>
      <c r="E26" s="162"/>
      <c r="G26" s="140"/>
      <c r="H26" s="161"/>
      <c r="I26" s="161"/>
    </row>
    <row r="27" spans="1:11" ht="15" x14ac:dyDescent="0.25">
      <c r="A27" s="154"/>
      <c r="B27" s="154"/>
      <c r="C27" s="305"/>
      <c r="D27" s="163" t="s">
        <v>183</v>
      </c>
      <c r="E27" s="162"/>
      <c r="G27" s="140"/>
      <c r="H27" s="161"/>
      <c r="I27" s="161"/>
    </row>
    <row r="28" spans="1:11" ht="15.75" thickBot="1" x14ac:dyDescent="0.3">
      <c r="A28" s="154"/>
      <c r="B28" s="154"/>
      <c r="C28" s="306"/>
      <c r="D28" s="163" t="s">
        <v>184</v>
      </c>
      <c r="E28" s="162"/>
      <c r="G28" s="161"/>
      <c r="H28" s="161"/>
      <c r="I28" s="161"/>
    </row>
    <row r="29" spans="1:11" ht="15" x14ac:dyDescent="0.25">
      <c r="A29" s="154"/>
      <c r="B29" s="154"/>
      <c r="C29" s="304" t="s">
        <v>73</v>
      </c>
      <c r="D29" s="164" t="s">
        <v>185</v>
      </c>
      <c r="E29" s="162"/>
      <c r="G29" s="161"/>
      <c r="H29" s="161"/>
      <c r="I29" s="161"/>
    </row>
    <row r="30" spans="1:11" ht="15" x14ac:dyDescent="0.25">
      <c r="A30" s="154"/>
      <c r="B30" s="154"/>
      <c r="C30" s="305"/>
      <c r="D30" s="165" t="s">
        <v>186</v>
      </c>
      <c r="E30" s="162"/>
      <c r="G30" s="161"/>
      <c r="H30" s="161"/>
      <c r="I30" s="161"/>
    </row>
    <row r="31" spans="1:11" ht="15" x14ac:dyDescent="0.25">
      <c r="A31" s="154"/>
      <c r="B31" s="154"/>
      <c r="C31" s="305"/>
      <c r="D31" s="166" t="s">
        <v>187</v>
      </c>
      <c r="E31" s="162"/>
    </row>
    <row r="32" spans="1:11" ht="15" x14ac:dyDescent="0.25">
      <c r="A32" s="154"/>
      <c r="B32" s="154"/>
      <c r="C32" s="305"/>
      <c r="D32" s="166" t="s">
        <v>188</v>
      </c>
      <c r="E32" s="162"/>
    </row>
    <row r="33" spans="1:11" ht="15" x14ac:dyDescent="0.25">
      <c r="A33" s="154"/>
      <c r="B33" s="154"/>
      <c r="C33" s="305"/>
      <c r="D33" s="167" t="s">
        <v>189</v>
      </c>
      <c r="E33" s="162"/>
    </row>
    <row r="34" spans="1:11" ht="15" x14ac:dyDescent="0.25">
      <c r="A34" s="154"/>
      <c r="B34" s="154"/>
      <c r="C34" s="305"/>
      <c r="D34" s="168" t="s">
        <v>190</v>
      </c>
      <c r="E34" s="162"/>
    </row>
    <row r="35" spans="1:11" ht="15" x14ac:dyDescent="0.25">
      <c r="A35" s="154"/>
      <c r="B35" s="154"/>
      <c r="C35" s="305"/>
      <c r="D35" s="168" t="s">
        <v>191</v>
      </c>
      <c r="E35" s="162"/>
    </row>
    <row r="36" spans="1:11" ht="15" x14ac:dyDescent="0.25">
      <c r="A36" s="154"/>
      <c r="B36" s="154"/>
      <c r="C36" s="305"/>
      <c r="D36" s="169" t="s">
        <v>192</v>
      </c>
      <c r="E36" s="162"/>
    </row>
    <row r="37" spans="1:11" ht="15.75" thickBot="1" x14ac:dyDescent="0.3">
      <c r="A37" s="154"/>
      <c r="B37" s="154"/>
      <c r="C37" s="306"/>
      <c r="D37" s="170" t="s">
        <v>193</v>
      </c>
    </row>
    <row r="38" spans="1:11" ht="15" x14ac:dyDescent="0.25">
      <c r="A38" s="154"/>
      <c r="B38" s="154"/>
      <c r="C38" s="304" t="s">
        <v>74</v>
      </c>
      <c r="D38" s="167" t="s">
        <v>194</v>
      </c>
    </row>
    <row r="39" spans="1:11" ht="15" x14ac:dyDescent="0.25">
      <c r="A39" s="154"/>
      <c r="B39" s="154"/>
      <c r="C39" s="305"/>
      <c r="D39" s="167" t="s">
        <v>195</v>
      </c>
    </row>
    <row r="40" spans="1:11" ht="15" x14ac:dyDescent="0.25">
      <c r="A40" s="154"/>
      <c r="B40" s="154"/>
      <c r="C40" s="305"/>
      <c r="D40" s="167" t="s">
        <v>196</v>
      </c>
    </row>
    <row r="41" spans="1:11" ht="15" x14ac:dyDescent="0.25">
      <c r="A41" s="154"/>
      <c r="B41" s="154"/>
      <c r="C41" s="305"/>
      <c r="D41" s="167" t="s">
        <v>197</v>
      </c>
      <c r="E41" s="171"/>
    </row>
    <row r="42" spans="1:11" ht="15" x14ac:dyDescent="0.25">
      <c r="A42" s="154"/>
      <c r="B42" s="154"/>
      <c r="C42" s="305"/>
      <c r="D42" s="167" t="s">
        <v>198</v>
      </c>
      <c r="E42" s="171"/>
    </row>
    <row r="43" spans="1:11" ht="15" x14ac:dyDescent="0.25">
      <c r="A43" s="154"/>
      <c r="B43" s="154"/>
      <c r="C43" s="305"/>
      <c r="D43" s="167" t="s">
        <v>199</v>
      </c>
      <c r="E43" s="171"/>
    </row>
    <row r="44" spans="1:11" s="141" customFormat="1" ht="15" x14ac:dyDescent="0.25">
      <c r="A44" s="154"/>
      <c r="B44" s="154"/>
      <c r="C44" s="305"/>
      <c r="D44" s="167" t="s">
        <v>200</v>
      </c>
      <c r="E44" s="171"/>
      <c r="I44" s="140"/>
      <c r="J44" s="140"/>
      <c r="K44" s="160"/>
    </row>
    <row r="45" spans="1:11" s="141" customFormat="1" ht="15" x14ac:dyDescent="0.25">
      <c r="A45" s="154"/>
      <c r="B45" s="154"/>
      <c r="C45" s="305"/>
      <c r="D45" s="167" t="s">
        <v>201</v>
      </c>
      <c r="E45" s="171"/>
      <c r="G45" s="171"/>
      <c r="I45" s="140"/>
      <c r="J45" s="140"/>
      <c r="K45" s="160"/>
    </row>
    <row r="46" spans="1:11" s="141" customFormat="1" ht="15" x14ac:dyDescent="0.25">
      <c r="A46" s="154"/>
      <c r="B46" s="154"/>
      <c r="C46" s="305"/>
      <c r="D46" s="167" t="s">
        <v>202</v>
      </c>
      <c r="E46" s="171"/>
      <c r="G46" s="171"/>
      <c r="I46" s="140"/>
      <c r="J46" s="140"/>
      <c r="K46" s="160"/>
    </row>
    <row r="47" spans="1:11" s="141" customFormat="1" ht="15" x14ac:dyDescent="0.25">
      <c r="A47" s="154"/>
      <c r="B47" s="154"/>
      <c r="C47" s="305"/>
      <c r="D47" s="167" t="s">
        <v>203</v>
      </c>
      <c r="E47" s="171"/>
      <c r="G47" s="171"/>
      <c r="I47" s="140"/>
      <c r="J47" s="140"/>
      <c r="K47" s="160"/>
    </row>
    <row r="48" spans="1:11" s="141" customFormat="1" ht="15" x14ac:dyDescent="0.25">
      <c r="A48" s="154"/>
      <c r="B48" s="154"/>
      <c r="C48" s="305"/>
      <c r="D48" s="167" t="s">
        <v>204</v>
      </c>
      <c r="E48" s="171"/>
      <c r="G48" s="171"/>
      <c r="I48" s="140"/>
      <c r="J48" s="140"/>
      <c r="K48" s="160"/>
    </row>
    <row r="49" spans="1:11" s="141" customFormat="1" ht="15.75" thickBot="1" x14ac:dyDescent="0.3">
      <c r="A49" s="154"/>
      <c r="B49" s="154"/>
      <c r="C49" s="306"/>
      <c r="D49" s="167" t="s">
        <v>205</v>
      </c>
      <c r="E49" s="171"/>
      <c r="G49" s="171"/>
      <c r="I49" s="140"/>
      <c r="J49" s="140"/>
      <c r="K49" s="160"/>
    </row>
    <row r="50" spans="1:11" s="141" customFormat="1" ht="15" x14ac:dyDescent="0.25">
      <c r="A50" s="154"/>
      <c r="B50" s="154"/>
      <c r="C50" s="304" t="s">
        <v>75</v>
      </c>
      <c r="D50" s="172" t="s">
        <v>206</v>
      </c>
      <c r="E50" s="171"/>
      <c r="G50" s="171"/>
      <c r="I50" s="140"/>
      <c r="J50" s="140"/>
      <c r="K50" s="160"/>
    </row>
    <row r="51" spans="1:11" s="141" customFormat="1" ht="15" x14ac:dyDescent="0.25">
      <c r="A51" s="154"/>
      <c r="B51" s="154"/>
      <c r="C51" s="305"/>
      <c r="D51" s="168" t="s">
        <v>207</v>
      </c>
      <c r="E51" s="171"/>
      <c r="G51" s="171"/>
      <c r="I51" s="140"/>
      <c r="J51" s="140"/>
      <c r="K51" s="160"/>
    </row>
    <row r="52" spans="1:11" s="141" customFormat="1" ht="15" x14ac:dyDescent="0.25">
      <c r="A52" s="154"/>
      <c r="B52" s="154"/>
      <c r="C52" s="305"/>
      <c r="D52" s="168" t="s">
        <v>208</v>
      </c>
      <c r="E52" s="171"/>
      <c r="G52" s="171"/>
      <c r="I52" s="140"/>
      <c r="J52" s="140"/>
      <c r="K52" s="160"/>
    </row>
    <row r="53" spans="1:11" s="141" customFormat="1" ht="15" x14ac:dyDescent="0.25">
      <c r="A53" s="154"/>
      <c r="B53" s="154"/>
      <c r="C53" s="305"/>
      <c r="D53" s="169" t="s">
        <v>199</v>
      </c>
      <c r="E53" s="171"/>
      <c r="I53" s="140"/>
      <c r="J53" s="140"/>
      <c r="K53" s="160"/>
    </row>
    <row r="54" spans="1:11" s="141" customFormat="1" ht="15.75" thickBot="1" x14ac:dyDescent="0.3">
      <c r="A54" s="154"/>
      <c r="B54" s="154"/>
      <c r="C54" s="306"/>
      <c r="D54" s="170" t="s">
        <v>209</v>
      </c>
      <c r="E54" s="171"/>
      <c r="I54" s="140"/>
      <c r="J54" s="140"/>
      <c r="K54" s="160"/>
    </row>
    <row r="55" spans="1:11" s="141" customFormat="1" ht="15.75" thickBot="1" x14ac:dyDescent="0.3">
      <c r="A55" s="154"/>
      <c r="B55" s="154"/>
      <c r="C55" s="173" t="s">
        <v>210</v>
      </c>
      <c r="D55" s="170" t="s">
        <v>211</v>
      </c>
      <c r="E55" s="171"/>
      <c r="I55" s="140"/>
      <c r="J55" s="140"/>
      <c r="K55" s="160"/>
    </row>
    <row r="56" spans="1:11" s="141" customFormat="1" ht="15" x14ac:dyDescent="0.25">
      <c r="A56" s="154"/>
      <c r="B56" s="154"/>
      <c r="C56" s="304" t="s">
        <v>77</v>
      </c>
      <c r="D56" s="172" t="s">
        <v>212</v>
      </c>
      <c r="E56" s="171"/>
      <c r="I56" s="140"/>
      <c r="J56" s="140"/>
      <c r="K56" s="160"/>
    </row>
    <row r="57" spans="1:11" s="141" customFormat="1" ht="15" x14ac:dyDescent="0.25">
      <c r="A57" s="154"/>
      <c r="B57" s="154"/>
      <c r="C57" s="305"/>
      <c r="D57" s="167" t="s">
        <v>213</v>
      </c>
      <c r="E57" s="171"/>
      <c r="I57" s="140"/>
      <c r="J57" s="140"/>
      <c r="K57" s="160"/>
    </row>
    <row r="58" spans="1:11" s="141" customFormat="1" ht="15" x14ac:dyDescent="0.25">
      <c r="A58" s="154"/>
      <c r="B58" s="154"/>
      <c r="C58" s="305"/>
      <c r="D58" s="168" t="s">
        <v>214</v>
      </c>
      <c r="E58" s="171"/>
      <c r="I58" s="140"/>
      <c r="J58" s="140"/>
      <c r="K58" s="160"/>
    </row>
    <row r="59" spans="1:11" s="141" customFormat="1" ht="15" x14ac:dyDescent="0.25">
      <c r="A59" s="154"/>
      <c r="B59" s="154"/>
      <c r="C59" s="305"/>
      <c r="D59" s="168" t="s">
        <v>215</v>
      </c>
      <c r="E59" s="171"/>
      <c r="I59" s="140"/>
      <c r="J59" s="140"/>
      <c r="K59" s="160"/>
    </row>
    <row r="60" spans="1:11" s="141" customFormat="1" ht="15" x14ac:dyDescent="0.25">
      <c r="A60" s="154"/>
      <c r="B60" s="154"/>
      <c r="C60" s="305"/>
      <c r="D60" s="168" t="s">
        <v>216</v>
      </c>
      <c r="E60" s="171"/>
      <c r="I60" s="140"/>
      <c r="J60" s="140"/>
      <c r="K60" s="160"/>
    </row>
    <row r="61" spans="1:11" s="141" customFormat="1" ht="15" x14ac:dyDescent="0.25">
      <c r="A61" s="154"/>
      <c r="B61" s="154"/>
      <c r="C61" s="305"/>
      <c r="D61" s="168" t="s">
        <v>217</v>
      </c>
      <c r="E61" s="171"/>
      <c r="I61" s="140"/>
      <c r="J61" s="140"/>
      <c r="K61" s="160"/>
    </row>
    <row r="62" spans="1:11" s="141" customFormat="1" ht="15" x14ac:dyDescent="0.25">
      <c r="A62" s="154"/>
      <c r="B62" s="154"/>
      <c r="C62" s="305"/>
      <c r="D62" s="168" t="s">
        <v>218</v>
      </c>
      <c r="I62" s="140"/>
      <c r="J62" s="140"/>
      <c r="K62" s="160"/>
    </row>
    <row r="63" spans="1:11" s="141" customFormat="1" ht="15" x14ac:dyDescent="0.25">
      <c r="A63" s="154"/>
      <c r="B63" s="154"/>
      <c r="C63" s="305"/>
      <c r="D63" s="168" t="s">
        <v>219</v>
      </c>
      <c r="I63" s="140"/>
      <c r="J63" s="140"/>
      <c r="K63" s="160"/>
    </row>
    <row r="64" spans="1:11" s="141" customFormat="1" ht="15.75" thickBot="1" x14ac:dyDescent="0.3">
      <c r="A64" s="154"/>
      <c r="B64" s="154"/>
      <c r="C64" s="306"/>
      <c r="D64" s="168" t="s">
        <v>220</v>
      </c>
      <c r="I64" s="140"/>
      <c r="J64" s="140"/>
      <c r="K64" s="160"/>
    </row>
    <row r="65" spans="1:11" s="141" customFormat="1" ht="15" x14ac:dyDescent="0.25">
      <c r="A65" s="154"/>
      <c r="B65" s="154"/>
      <c r="C65" s="304" t="s">
        <v>78</v>
      </c>
      <c r="D65" s="172" t="s">
        <v>221</v>
      </c>
      <c r="I65" s="140"/>
      <c r="J65" s="140"/>
      <c r="K65" s="160"/>
    </row>
    <row r="66" spans="1:11" s="141" customFormat="1" ht="15" x14ac:dyDescent="0.25">
      <c r="A66" s="154"/>
      <c r="B66" s="154"/>
      <c r="C66" s="305"/>
      <c r="D66" s="167" t="s">
        <v>222</v>
      </c>
      <c r="I66" s="140"/>
      <c r="J66" s="140"/>
      <c r="K66" s="160"/>
    </row>
    <row r="67" spans="1:11" s="141" customFormat="1" ht="15" x14ac:dyDescent="0.25">
      <c r="A67" s="154"/>
      <c r="B67" s="154"/>
      <c r="C67" s="305"/>
      <c r="D67" s="167" t="s">
        <v>223</v>
      </c>
      <c r="I67" s="140"/>
      <c r="J67" s="140"/>
      <c r="K67" s="160"/>
    </row>
    <row r="68" spans="1:11" s="141" customFormat="1" ht="15" x14ac:dyDescent="0.25">
      <c r="A68" s="154"/>
      <c r="B68" s="154"/>
      <c r="C68" s="305"/>
      <c r="D68" s="167" t="s">
        <v>224</v>
      </c>
      <c r="I68" s="140"/>
      <c r="J68" s="140"/>
      <c r="K68" s="160"/>
    </row>
    <row r="69" spans="1:11" s="141" customFormat="1" ht="15" x14ac:dyDescent="0.25">
      <c r="A69" s="154"/>
      <c r="B69" s="154"/>
      <c r="C69" s="305"/>
      <c r="D69" s="167" t="s">
        <v>225</v>
      </c>
      <c r="I69" s="140"/>
      <c r="J69" s="140"/>
      <c r="K69" s="160"/>
    </row>
    <row r="70" spans="1:11" s="141" customFormat="1" ht="15" x14ac:dyDescent="0.25">
      <c r="A70" s="154"/>
      <c r="B70" s="154"/>
      <c r="C70" s="305"/>
      <c r="D70" s="168" t="s">
        <v>226</v>
      </c>
      <c r="I70" s="140"/>
      <c r="J70" s="140"/>
      <c r="K70" s="160"/>
    </row>
    <row r="71" spans="1:11" s="141" customFormat="1" ht="15" x14ac:dyDescent="0.25">
      <c r="A71" s="154"/>
      <c r="B71" s="154"/>
      <c r="C71" s="305"/>
      <c r="D71" s="168" t="s">
        <v>227</v>
      </c>
      <c r="I71" s="140"/>
      <c r="J71" s="140"/>
      <c r="K71" s="160"/>
    </row>
    <row r="72" spans="1:11" s="141" customFormat="1" ht="15" x14ac:dyDescent="0.25">
      <c r="A72" s="154"/>
      <c r="B72" s="154"/>
      <c r="C72" s="305"/>
      <c r="D72" s="168" t="s">
        <v>228</v>
      </c>
      <c r="I72" s="140"/>
      <c r="J72" s="140"/>
      <c r="K72" s="160"/>
    </row>
    <row r="73" spans="1:11" s="141" customFormat="1" ht="15.75" thickBot="1" x14ac:dyDescent="0.3">
      <c r="A73" s="154"/>
      <c r="B73" s="154"/>
      <c r="C73" s="306"/>
      <c r="D73" s="168" t="s">
        <v>229</v>
      </c>
      <c r="I73" s="140"/>
      <c r="J73" s="140"/>
      <c r="K73" s="160"/>
    </row>
    <row r="74" spans="1:11" s="141" customFormat="1" ht="15" x14ac:dyDescent="0.25">
      <c r="A74" s="154"/>
      <c r="B74" s="154"/>
      <c r="C74" s="304" t="s">
        <v>79</v>
      </c>
      <c r="D74" s="174" t="s">
        <v>230</v>
      </c>
      <c r="I74" s="140"/>
      <c r="J74" s="140"/>
      <c r="K74" s="160"/>
    </row>
    <row r="75" spans="1:11" s="141" customFormat="1" ht="15" x14ac:dyDescent="0.25">
      <c r="A75" s="154"/>
      <c r="B75" s="154"/>
      <c r="C75" s="305"/>
      <c r="D75" s="175" t="s">
        <v>231</v>
      </c>
      <c r="I75" s="140"/>
      <c r="J75" s="140"/>
      <c r="K75" s="160"/>
    </row>
    <row r="76" spans="1:11" s="141" customFormat="1" ht="15" x14ac:dyDescent="0.25">
      <c r="A76" s="154"/>
      <c r="B76" s="154"/>
      <c r="C76" s="305"/>
      <c r="D76" s="175" t="s">
        <v>232</v>
      </c>
      <c r="I76" s="140"/>
      <c r="J76" s="140"/>
      <c r="K76" s="160"/>
    </row>
    <row r="77" spans="1:11" s="141" customFormat="1" ht="15" x14ac:dyDescent="0.25">
      <c r="A77" s="154"/>
      <c r="B77" s="154"/>
      <c r="C77" s="305"/>
      <c r="D77" s="175" t="s">
        <v>233</v>
      </c>
      <c r="E77" s="171"/>
      <c r="I77" s="140"/>
      <c r="J77" s="140"/>
      <c r="K77" s="160"/>
    </row>
    <row r="78" spans="1:11" s="141" customFormat="1" ht="15" x14ac:dyDescent="0.25">
      <c r="A78" s="154"/>
      <c r="B78" s="154"/>
      <c r="C78" s="305"/>
      <c r="D78" s="175" t="s">
        <v>234</v>
      </c>
      <c r="E78" s="171"/>
      <c r="I78" s="140"/>
      <c r="J78" s="140"/>
      <c r="K78" s="160"/>
    </row>
    <row r="79" spans="1:11" s="141" customFormat="1" ht="15" x14ac:dyDescent="0.25">
      <c r="A79" s="154"/>
      <c r="B79" s="154"/>
      <c r="C79" s="305"/>
      <c r="D79" s="175" t="s">
        <v>235</v>
      </c>
      <c r="E79" s="171"/>
      <c r="G79" s="171"/>
      <c r="I79" s="140"/>
      <c r="J79" s="140"/>
      <c r="K79" s="160"/>
    </row>
    <row r="80" spans="1:11" s="141" customFormat="1" ht="15" x14ac:dyDescent="0.25">
      <c r="A80" s="154"/>
      <c r="B80" s="154"/>
      <c r="C80" s="305"/>
      <c r="D80" s="175" t="s">
        <v>236</v>
      </c>
      <c r="E80" s="171"/>
      <c r="G80" s="171"/>
      <c r="I80" s="140"/>
      <c r="J80" s="140"/>
      <c r="K80" s="160"/>
    </row>
    <row r="81" spans="1:11" s="141" customFormat="1" ht="15" x14ac:dyDescent="0.25">
      <c r="A81" s="154"/>
      <c r="B81" s="154"/>
      <c r="C81" s="305"/>
      <c r="D81" s="175" t="s">
        <v>237</v>
      </c>
      <c r="E81" s="171"/>
      <c r="G81" s="171"/>
      <c r="I81" s="140"/>
      <c r="J81" s="140"/>
      <c r="K81" s="160"/>
    </row>
    <row r="82" spans="1:11" s="141" customFormat="1" ht="15" x14ac:dyDescent="0.25">
      <c r="A82" s="154"/>
      <c r="B82" s="154"/>
      <c r="C82" s="305"/>
      <c r="D82" s="175" t="s">
        <v>238</v>
      </c>
      <c r="E82" s="171"/>
      <c r="G82" s="171"/>
      <c r="I82" s="140"/>
      <c r="J82" s="140"/>
      <c r="K82" s="160"/>
    </row>
    <row r="83" spans="1:11" s="141" customFormat="1" ht="15" x14ac:dyDescent="0.25">
      <c r="A83" s="154"/>
      <c r="B83" s="154"/>
      <c r="C83" s="305"/>
      <c r="D83" s="175" t="s">
        <v>239</v>
      </c>
      <c r="E83" s="171"/>
      <c r="G83" s="171"/>
      <c r="I83" s="140"/>
      <c r="J83" s="140"/>
      <c r="K83" s="160"/>
    </row>
    <row r="84" spans="1:11" s="141" customFormat="1" ht="15" x14ac:dyDescent="0.25">
      <c r="A84" s="154"/>
      <c r="B84" s="154"/>
      <c r="C84" s="305"/>
      <c r="D84" s="175" t="s">
        <v>240</v>
      </c>
      <c r="E84" s="171"/>
      <c r="G84" s="171"/>
      <c r="I84" s="140"/>
      <c r="J84" s="140"/>
      <c r="K84" s="160"/>
    </row>
    <row r="85" spans="1:11" s="141" customFormat="1" ht="15" x14ac:dyDescent="0.25">
      <c r="A85" s="154"/>
      <c r="B85" s="154"/>
      <c r="C85" s="305"/>
      <c r="D85" s="175" t="s">
        <v>241</v>
      </c>
      <c r="E85" s="171"/>
      <c r="G85" s="171"/>
      <c r="I85" s="140"/>
      <c r="J85" s="140"/>
      <c r="K85" s="160"/>
    </row>
    <row r="86" spans="1:11" s="141" customFormat="1" ht="15" x14ac:dyDescent="0.25">
      <c r="A86" s="154"/>
      <c r="B86" s="154"/>
      <c r="C86" s="305"/>
      <c r="D86" s="175" t="s">
        <v>242</v>
      </c>
      <c r="E86" s="171"/>
      <c r="G86" s="171"/>
      <c r="I86" s="140"/>
      <c r="J86" s="140"/>
      <c r="K86" s="160"/>
    </row>
    <row r="87" spans="1:11" s="141" customFormat="1" ht="15" x14ac:dyDescent="0.25">
      <c r="A87" s="154"/>
      <c r="B87" s="154"/>
      <c r="C87" s="305"/>
      <c r="D87" s="175" t="s">
        <v>243</v>
      </c>
      <c r="E87" s="171"/>
      <c r="G87" s="171"/>
      <c r="I87" s="140"/>
      <c r="J87" s="140"/>
      <c r="K87" s="160"/>
    </row>
    <row r="88" spans="1:11" s="141" customFormat="1" ht="15.75" thickBot="1" x14ac:dyDescent="0.3">
      <c r="A88" s="154"/>
      <c r="B88" s="154"/>
      <c r="C88" s="306"/>
      <c r="D88" s="176" t="s">
        <v>244</v>
      </c>
      <c r="E88" s="171"/>
      <c r="G88" s="171"/>
      <c r="I88" s="140"/>
      <c r="J88" s="140"/>
      <c r="K88" s="160"/>
    </row>
    <row r="89" spans="1:11" ht="15" x14ac:dyDescent="0.25">
      <c r="A89" s="154"/>
      <c r="B89" s="154"/>
      <c r="C89" s="304" t="s">
        <v>80</v>
      </c>
      <c r="D89" s="172" t="s">
        <v>245</v>
      </c>
    </row>
    <row r="90" spans="1:11" ht="15" x14ac:dyDescent="0.25">
      <c r="A90" s="154"/>
      <c r="B90" s="154"/>
      <c r="C90" s="305"/>
      <c r="D90" s="167" t="s">
        <v>246</v>
      </c>
    </row>
    <row r="91" spans="1:11" ht="15" x14ac:dyDescent="0.25">
      <c r="A91" s="154"/>
      <c r="B91" s="154"/>
      <c r="C91" s="305"/>
      <c r="D91" s="167" t="s">
        <v>247</v>
      </c>
    </row>
    <row r="92" spans="1:11" ht="15" x14ac:dyDescent="0.25">
      <c r="A92" s="154"/>
      <c r="B92" s="154"/>
      <c r="C92" s="305"/>
      <c r="D92" s="167" t="s">
        <v>248</v>
      </c>
    </row>
    <row r="93" spans="1:11" ht="15" x14ac:dyDescent="0.25">
      <c r="A93" s="154"/>
      <c r="B93" s="154"/>
      <c r="C93" s="305"/>
      <c r="D93" s="167" t="s">
        <v>249</v>
      </c>
    </row>
    <row r="94" spans="1:11" ht="15" x14ac:dyDescent="0.25">
      <c r="A94" s="154"/>
      <c r="B94" s="154"/>
      <c r="C94" s="305"/>
      <c r="D94" s="167" t="s">
        <v>250</v>
      </c>
    </row>
    <row r="95" spans="1:11" ht="15" x14ac:dyDescent="0.25">
      <c r="A95" s="154"/>
      <c r="B95" s="154"/>
      <c r="C95" s="305"/>
      <c r="D95" s="167" t="s">
        <v>251</v>
      </c>
    </row>
    <row r="96" spans="1:11" ht="15" x14ac:dyDescent="0.25">
      <c r="A96" s="154"/>
      <c r="B96" s="154"/>
      <c r="C96" s="305"/>
      <c r="D96" s="167" t="s">
        <v>252</v>
      </c>
    </row>
    <row r="97" spans="1:6" ht="15" x14ac:dyDescent="0.25">
      <c r="A97" s="154"/>
      <c r="B97" s="154"/>
      <c r="C97" s="305"/>
      <c r="D97" s="167" t="s">
        <v>253</v>
      </c>
    </row>
    <row r="98" spans="1:6" ht="15" x14ac:dyDescent="0.25">
      <c r="A98" s="154"/>
      <c r="B98" s="154"/>
      <c r="C98" s="305"/>
      <c r="D98" s="167" t="s">
        <v>254</v>
      </c>
    </row>
    <row r="99" spans="1:6" ht="15" x14ac:dyDescent="0.25">
      <c r="A99" s="154"/>
      <c r="B99" s="154"/>
      <c r="C99" s="305"/>
      <c r="D99" s="167" t="s">
        <v>201</v>
      </c>
    </row>
    <row r="100" spans="1:6" ht="15.75" thickBot="1" x14ac:dyDescent="0.3">
      <c r="A100" s="177"/>
      <c r="B100" s="178"/>
      <c r="C100" s="306"/>
      <c r="D100" s="179" t="s">
        <v>255</v>
      </c>
      <c r="E100" s="180"/>
      <c r="F100" s="181"/>
    </row>
    <row r="101" spans="1:6" ht="15" x14ac:dyDescent="0.25">
      <c r="A101" s="177"/>
      <c r="B101" s="178"/>
      <c r="C101" s="304" t="s">
        <v>81</v>
      </c>
      <c r="D101" s="172" t="s">
        <v>256</v>
      </c>
      <c r="E101" s="180"/>
      <c r="F101" s="181"/>
    </row>
    <row r="102" spans="1:6" ht="15" x14ac:dyDescent="0.25">
      <c r="A102" s="177"/>
      <c r="B102" s="178"/>
      <c r="C102" s="305"/>
      <c r="D102" s="167" t="s">
        <v>257</v>
      </c>
      <c r="E102" s="180"/>
      <c r="F102" s="181"/>
    </row>
    <row r="103" spans="1:6" ht="15" x14ac:dyDescent="0.25">
      <c r="A103" s="177"/>
      <c r="B103" s="178"/>
      <c r="C103" s="305"/>
      <c r="D103" s="167" t="s">
        <v>258</v>
      </c>
      <c r="E103" s="180"/>
      <c r="F103" s="181"/>
    </row>
    <row r="104" spans="1:6" ht="15" x14ac:dyDescent="0.25">
      <c r="A104" s="177"/>
      <c r="B104" s="178"/>
      <c r="C104" s="305"/>
      <c r="D104" s="167" t="s">
        <v>259</v>
      </c>
      <c r="E104" s="180"/>
      <c r="F104" s="181"/>
    </row>
    <row r="105" spans="1:6" ht="15" x14ac:dyDescent="0.25">
      <c r="A105" s="177"/>
      <c r="B105" s="178"/>
      <c r="C105" s="305"/>
      <c r="D105" s="167" t="s">
        <v>260</v>
      </c>
      <c r="E105" s="180"/>
      <c r="F105" s="181"/>
    </row>
    <row r="106" spans="1:6" ht="15" x14ac:dyDescent="0.25">
      <c r="A106" s="177"/>
      <c r="B106" s="178"/>
      <c r="C106" s="305"/>
      <c r="D106" s="167" t="s">
        <v>261</v>
      </c>
      <c r="E106" s="180"/>
      <c r="F106" s="181"/>
    </row>
    <row r="107" spans="1:6" ht="15" x14ac:dyDescent="0.25">
      <c r="A107" s="177"/>
      <c r="B107" s="178"/>
      <c r="C107" s="305"/>
      <c r="D107" s="167" t="s">
        <v>255</v>
      </c>
      <c r="E107" s="180"/>
      <c r="F107" s="181"/>
    </row>
    <row r="108" spans="1:6" ht="15" x14ac:dyDescent="0.25">
      <c r="A108" s="177"/>
      <c r="B108" s="178"/>
      <c r="C108" s="305"/>
      <c r="D108" s="167" t="s">
        <v>262</v>
      </c>
      <c r="E108" s="180"/>
      <c r="F108" s="181"/>
    </row>
    <row r="109" spans="1:6" ht="15" x14ac:dyDescent="0.25">
      <c r="A109" s="177"/>
      <c r="B109" s="178"/>
      <c r="C109" s="305"/>
      <c r="D109" s="167" t="s">
        <v>263</v>
      </c>
      <c r="E109" s="180"/>
      <c r="F109" s="181"/>
    </row>
    <row r="110" spans="1:6" ht="15" x14ac:dyDescent="0.25">
      <c r="A110" s="177"/>
      <c r="B110" s="178"/>
      <c r="C110" s="305"/>
      <c r="D110" s="167" t="s">
        <v>264</v>
      </c>
      <c r="E110" s="180"/>
      <c r="F110" s="181"/>
    </row>
    <row r="111" spans="1:6" ht="15" x14ac:dyDescent="0.25">
      <c r="A111" s="177"/>
      <c r="B111" s="178"/>
      <c r="C111" s="305"/>
      <c r="D111" s="167" t="s">
        <v>265</v>
      </c>
      <c r="E111" s="180"/>
      <c r="F111" s="181"/>
    </row>
    <row r="112" spans="1:6" ht="15" x14ac:dyDescent="0.25">
      <c r="A112" s="177"/>
      <c r="B112" s="178"/>
      <c r="C112" s="305"/>
      <c r="D112" s="182" t="s">
        <v>266</v>
      </c>
      <c r="E112" s="180"/>
      <c r="F112" s="181"/>
    </row>
    <row r="113" spans="1:8" ht="15.75" thickBot="1" x14ac:dyDescent="0.3">
      <c r="A113" s="177"/>
      <c r="B113" s="178"/>
      <c r="C113" s="306"/>
      <c r="D113" s="179" t="s">
        <v>267</v>
      </c>
      <c r="E113" s="180"/>
      <c r="F113" s="181"/>
    </row>
    <row r="114" spans="1:8" ht="15.75" thickBot="1" x14ac:dyDescent="0.25">
      <c r="A114" s="183"/>
      <c r="B114" s="183"/>
      <c r="C114" s="173" t="s">
        <v>127</v>
      </c>
      <c r="D114" s="184" t="s">
        <v>268</v>
      </c>
    </row>
    <row r="115" spans="1:8" ht="19.5" thickBot="1" x14ac:dyDescent="0.25">
      <c r="A115" s="185"/>
      <c r="B115" s="186"/>
      <c r="C115" s="307" t="s">
        <v>269</v>
      </c>
      <c r="D115" s="308"/>
      <c r="E115" s="181"/>
      <c r="F115" s="181"/>
    </row>
    <row r="116" spans="1:8" ht="16.5" thickBot="1" x14ac:dyDescent="0.3">
      <c r="A116" s="183"/>
      <c r="B116" s="183"/>
      <c r="C116" s="187" t="s">
        <v>270</v>
      </c>
      <c r="D116" s="188" t="s">
        <v>271</v>
      </c>
      <c r="E116" s="181"/>
      <c r="F116" s="181"/>
    </row>
    <row r="117" spans="1:8" x14ac:dyDescent="0.2">
      <c r="A117" s="183"/>
      <c r="B117" s="189"/>
      <c r="C117" s="190"/>
      <c r="D117" s="191"/>
      <c r="E117" s="181"/>
      <c r="F117" s="181"/>
      <c r="G117" s="140"/>
      <c r="H117" s="140"/>
    </row>
    <row r="118" spans="1:8" x14ac:dyDescent="0.2">
      <c r="A118" s="183"/>
      <c r="B118" s="189"/>
      <c r="C118" s="192"/>
      <c r="D118" s="193"/>
      <c r="E118" s="181"/>
      <c r="F118" s="181"/>
    </row>
    <row r="119" spans="1:8" x14ac:dyDescent="0.2">
      <c r="A119" s="183"/>
      <c r="B119" s="189"/>
      <c r="C119" s="192"/>
      <c r="D119" s="193"/>
      <c r="E119" s="181"/>
      <c r="F119" s="181"/>
    </row>
    <row r="120" spans="1:8" x14ac:dyDescent="0.2">
      <c r="A120" s="183"/>
      <c r="B120" s="189"/>
      <c r="C120" s="192"/>
      <c r="D120" s="193"/>
    </row>
    <row r="121" spans="1:8" x14ac:dyDescent="0.2">
      <c r="A121" s="183"/>
      <c r="B121" s="189"/>
      <c r="C121" s="192"/>
      <c r="D121" s="193"/>
    </row>
    <row r="122" spans="1:8" x14ac:dyDescent="0.2">
      <c r="A122" s="183"/>
      <c r="B122" s="189"/>
      <c r="C122" s="192"/>
      <c r="D122" s="194"/>
    </row>
    <row r="123" spans="1:8" x14ac:dyDescent="0.2">
      <c r="A123" s="183"/>
      <c r="B123" s="189"/>
      <c r="C123" s="192"/>
      <c r="D123" s="194"/>
    </row>
    <row r="124" spans="1:8" ht="13.5" thickBot="1" x14ac:dyDescent="0.25">
      <c r="A124" s="195"/>
      <c r="B124" s="196"/>
      <c r="C124" s="197"/>
      <c r="D124" s="198"/>
    </row>
    <row r="125" spans="1:8" x14ac:dyDescent="0.2">
      <c r="D125" s="199"/>
    </row>
    <row r="126" spans="1:8" x14ac:dyDescent="0.2">
      <c r="A126" s="200" t="s">
        <v>272</v>
      </c>
    </row>
    <row r="127" spans="1:8" ht="15.75" x14ac:dyDescent="0.2">
      <c r="D127" s="201"/>
    </row>
  </sheetData>
  <mergeCells count="11">
    <mergeCell ref="C56:C64"/>
    <mergeCell ref="C4:D4"/>
    <mergeCell ref="C6:C28"/>
    <mergeCell ref="C29:C37"/>
    <mergeCell ref="C38:C49"/>
    <mergeCell ref="C50:C54"/>
    <mergeCell ref="C65:C73"/>
    <mergeCell ref="C74:C88"/>
    <mergeCell ref="C89:C100"/>
    <mergeCell ref="C101:C113"/>
    <mergeCell ref="C115:D115"/>
  </mergeCells>
  <hyperlinks>
    <hyperlink ref="A2" location="Inventory!A1" display="Inventory" xr:uid="{00000000-0004-0000-0400-000000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CDAB2F88775145B114997D7E3EC086" ma:contentTypeVersion="5" ma:contentTypeDescription="Create a new document." ma:contentTypeScope="" ma:versionID="ac8e86be52442a466a4d1d49b35ea697">
  <xsd:schema xmlns:xsd="http://www.w3.org/2001/XMLSchema" xmlns:xs="http://www.w3.org/2001/XMLSchema" xmlns:p="http://schemas.microsoft.com/office/2006/metadata/properties" xmlns:ns2="f33575d1-c635-47cb-9f2e-8b33b5cd6ba3" targetNamespace="http://schemas.microsoft.com/office/2006/metadata/properties" ma:root="true" ma:fieldsID="4f20e3f97fa5e7b089bcd9af969c5083" ns2:_="">
    <xsd:import namespace="f33575d1-c635-47cb-9f2e-8b33b5cd6ba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575d1-c635-47cb-9f2e-8b33b5cd6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F15A3C6-4210-4C14-B927-455E842A3998}">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33575d1-c635-47cb-9f2e-8b33b5cd6ba3"/>
    <ds:schemaRef ds:uri="http://www.w3.org/XML/1998/namespace"/>
  </ds:schemaRefs>
</ds:datastoreItem>
</file>

<file path=customXml/itemProps2.xml><?xml version="1.0" encoding="utf-8"?>
<ds:datastoreItem xmlns:ds="http://schemas.openxmlformats.org/officeDocument/2006/customXml" ds:itemID="{1CFF566F-94D6-462E-BDE8-C9971ACA0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575d1-c635-47cb-9f2e-8b33b5cd6b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7A1943-2E82-474D-BA72-89F0FBCA1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Inventory</vt:lpstr>
      <vt:lpstr>Log</vt:lpstr>
      <vt:lpstr>VPU (U)</vt:lpstr>
      <vt:lpstr>VPU P-8A Reduce NTA Matrix</vt:lpstr>
      <vt:lpstr>VPU P-8A Mission Systems</vt:lpstr>
      <vt:lpstr>'VPU (U)'!Print_Area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dc:title>
  <dc:subject/>
  <dc:creator>michael.fleetwood</dc:creator>
  <cp:keywords/>
  <dc:description/>
  <cp:lastModifiedBy>Mark Bodoh</cp:lastModifiedBy>
  <cp:revision/>
  <dcterms:created xsi:type="dcterms:W3CDTF">2009-07-13T18:17:54Z</dcterms:created>
  <dcterms:modified xsi:type="dcterms:W3CDTF">2023-04-05T23:58:06Z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11900</vt:r8>
  </property>
  <property fmtid="{D5CDD505-2E9C-101B-9397-08002B2CF9AE}" pid="3" name="_dlc_DocIdItemGuid">
    <vt:lpwstr>125b1cbf-77c6-4f05-a203-d2aea6aa9e19</vt:lpwstr>
  </property>
  <property fmtid="{D5CDD505-2E9C-101B-9397-08002B2CF9AE}" pid="4" name="xd_ProgID">
    <vt:lpwstr/>
  </property>
  <property fmtid="{D5CDD505-2E9C-101B-9397-08002B2CF9AE}" pid="5" name="ContentTypeId">
    <vt:lpwstr>0x010100EBCDAB2F88775145B114997D7E3EC086</vt:lpwstr>
  </property>
  <property fmtid="{D5CDD505-2E9C-101B-9397-08002B2CF9AE}" pid="6" name="TemplateUrl">
    <vt:lpwstr/>
  </property>
  <property fmtid="{D5CDD505-2E9C-101B-9397-08002B2CF9AE}" pid="7" name="MSIP_Label_afe64f26-154f-4743-927e-a7310aa86873_Enabled">
    <vt:lpwstr>true</vt:lpwstr>
  </property>
  <property fmtid="{D5CDD505-2E9C-101B-9397-08002B2CF9AE}" pid="8" name="MSIP_Label_afe64f26-154f-4743-927e-a7310aa86873_SetDate">
    <vt:lpwstr>2023-04-05T23:57:43Z</vt:lpwstr>
  </property>
  <property fmtid="{D5CDD505-2E9C-101B-9397-08002B2CF9AE}" pid="9" name="MSIP_Label_afe64f26-154f-4743-927e-a7310aa86873_Method">
    <vt:lpwstr>Privileged</vt:lpwstr>
  </property>
  <property fmtid="{D5CDD505-2E9C-101B-9397-08002B2CF9AE}" pid="10" name="MSIP_Label_afe64f26-154f-4743-927e-a7310aa86873_Name">
    <vt:lpwstr>GovernmentData</vt:lpwstr>
  </property>
  <property fmtid="{D5CDD505-2E9C-101B-9397-08002B2CF9AE}" pid="11" name="MSIP_Label_afe64f26-154f-4743-927e-a7310aa86873_SiteId">
    <vt:lpwstr>29ac9fa0-83e8-40a8-914f-a74b1c9c46d0</vt:lpwstr>
  </property>
  <property fmtid="{D5CDD505-2E9C-101B-9397-08002B2CF9AE}" pid="12" name="MSIP_Label_afe64f26-154f-4743-927e-a7310aa86873_ActionId">
    <vt:lpwstr>982aa7f8-8360-47d8-9857-93f8ea51cbd0</vt:lpwstr>
  </property>
  <property fmtid="{D5CDD505-2E9C-101B-9397-08002B2CF9AE}" pid="13" name="MSIP_Label_afe64f26-154f-4743-927e-a7310aa86873_ContentBits">
    <vt:lpwstr>0</vt:lpwstr>
  </property>
</Properties>
</file>